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45" windowWidth="20955" windowHeight="973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H37" i="1" l="1"/>
  <c r="I57" i="1"/>
  <c r="B28" i="1"/>
  <c r="B24" i="1"/>
  <c r="B20" i="1"/>
  <c r="B16" i="1"/>
  <c r="K36" i="1" l="1"/>
  <c r="B36" i="1" l="1"/>
  <c r="H36" i="1" l="1"/>
  <c r="H38" i="1" l="1"/>
  <c r="K40" i="1" s="1"/>
</calcChain>
</file>

<file path=xl/sharedStrings.xml><?xml version="1.0" encoding="utf-8"?>
<sst xmlns="http://schemas.openxmlformats.org/spreadsheetml/2006/main" count="164" uniqueCount="91">
  <si>
    <t>WP 3  commissioning</t>
  </si>
  <si>
    <t>test production</t>
  </si>
  <si>
    <t>WP2 Integration</t>
  </si>
  <si>
    <t>test stand setup</t>
  </si>
  <si>
    <t>test stand setup adjust.</t>
  </si>
  <si>
    <t>tests miniasic</t>
  </si>
  <si>
    <t>commissioning</t>
  </si>
  <si>
    <t>design Am4</t>
  </si>
  <si>
    <t>Annovi, Crescioli,  Stabile, Beretta</t>
  </si>
  <si>
    <t>Stabile, Crescioli</t>
  </si>
  <si>
    <t>Beretta, Annovi, Becherle</t>
  </si>
  <si>
    <t>Stabile, Crescioli, Becherle</t>
  </si>
  <si>
    <t>BerettaStabileBecherle</t>
  </si>
  <si>
    <t>Beretta-Becherle</t>
  </si>
  <si>
    <t>design Am4-submission</t>
  </si>
  <si>
    <t>design Am5-submission</t>
  </si>
  <si>
    <t>design Am5</t>
  </si>
  <si>
    <t>Beretta, Annovi,Stabile</t>
  </si>
  <si>
    <t>design Am6</t>
  </si>
  <si>
    <t>Becherle Beretta</t>
  </si>
  <si>
    <r>
      <rPr>
        <sz val="12"/>
        <color rgb="FFFF0000"/>
        <rFont val="Calibri"/>
        <family val="2"/>
        <scheme val="minor"/>
      </rPr>
      <t>Full mask submiss.</t>
    </r>
    <r>
      <rPr>
        <b/>
        <sz val="12"/>
        <color rgb="FFFF0000"/>
        <rFont val="Calibri"/>
        <family val="2"/>
        <scheme val="minor"/>
      </rPr>
      <t xml:space="preserve"> </t>
    </r>
  </si>
  <si>
    <t>sub. miniasic  20/3/13</t>
  </si>
  <si>
    <t>miniasic/serdesIP/Am5</t>
  </si>
  <si>
    <t>Beretta, Stabile, Crescioli</t>
  </si>
  <si>
    <r>
      <t>test production/</t>
    </r>
    <r>
      <rPr>
        <b/>
        <sz val="11"/>
        <color rgb="FFFFC000"/>
        <rFont val="Calibri"/>
        <family val="2"/>
        <scheme val="minor"/>
      </rPr>
      <t>comm.</t>
    </r>
  </si>
  <si>
    <t>WP4 Simulation</t>
  </si>
  <si>
    <t>110 k$</t>
  </si>
  <si>
    <t>70 k$</t>
  </si>
  <si>
    <r>
      <rPr>
        <b/>
        <sz val="11"/>
        <color rgb="FF7030A0"/>
        <rFont val="Calibri"/>
        <family val="2"/>
        <scheme val="minor"/>
      </rPr>
      <t>244 k$</t>
    </r>
    <r>
      <rPr>
        <sz val="11"/>
        <color theme="1"/>
        <rFont val="Calibri"/>
        <family val="2"/>
        <scheme val="minor"/>
      </rPr>
      <t xml:space="preserve"> + 256 k$</t>
    </r>
  </si>
  <si>
    <t>44 k$</t>
  </si>
  <si>
    <t>93 keuro</t>
  </si>
  <si>
    <t>1500 AM5 - 8 PUs</t>
  </si>
  <si>
    <t>all</t>
  </si>
  <si>
    <t>production 64 PU</t>
  </si>
  <si>
    <r>
      <t xml:space="preserve">88 k$ + </t>
    </r>
    <r>
      <rPr>
        <sz val="11"/>
        <rFont val="Calibri"/>
        <family val="2"/>
        <scheme val="minor"/>
      </rPr>
      <t>88 k$</t>
    </r>
  </si>
  <si>
    <t>180 k$</t>
  </si>
  <si>
    <r>
      <rPr>
        <b/>
        <sz val="11"/>
        <color rgb="FF7030A0"/>
        <rFont val="Calibri"/>
        <family val="2"/>
        <scheme val="minor"/>
      </rPr>
      <t>23 k$</t>
    </r>
    <r>
      <rPr>
        <sz val="11"/>
        <color theme="1"/>
        <rFont val="Calibri"/>
        <family val="2"/>
        <scheme val="minor"/>
      </rPr>
      <t>+5k euro</t>
    </r>
  </si>
  <si>
    <t>test  AM6</t>
  </si>
  <si>
    <t>test AMchip4</t>
  </si>
  <si>
    <t>test  AMchip5</t>
  </si>
  <si>
    <t>prod 24 wafers 64 PU</t>
  </si>
  <si>
    <t>2.7 kAM6 6 wafers-16 PU</t>
  </si>
  <si>
    <t>design AMBFTK/LAMB</t>
  </si>
  <si>
    <t>200+5 keuro</t>
  </si>
  <si>
    <t>TOT not-USA keuro</t>
  </si>
  <si>
    <t>TOT not-USA k$</t>
  </si>
  <si>
    <t>test AMBFTK/LAMB</t>
  </si>
  <si>
    <t>test SLP2</t>
  </si>
  <si>
    <t xml:space="preserve">test SLP2 </t>
  </si>
  <si>
    <t>designSLP2(AMB+LAMB)</t>
  </si>
  <si>
    <t>VS @ CERN Lab32</t>
  </si>
  <si>
    <t>VS @ CERN Lab4</t>
  </si>
  <si>
    <t>VS @ POINT 1</t>
  </si>
  <si>
    <t>AMBFTK @POINT 1</t>
  </si>
  <si>
    <t>AMBFTK @CAEN</t>
  </si>
  <si>
    <t>SLP2 @CAEN</t>
  </si>
  <si>
    <t xml:space="preserve">prod. 10 SLP2-AMB </t>
  </si>
  <si>
    <t xml:space="preserve">prod. 40 SLP2-LAMB </t>
  </si>
  <si>
    <t xml:space="preserve">prod. 16 SLP2-AMB </t>
  </si>
  <si>
    <t xml:space="preserve">prod. 64 SLP2-LAMB </t>
  </si>
  <si>
    <t>prod FTK_IM</t>
  </si>
  <si>
    <t xml:space="preserve">prod. 64 SLP2-AMB </t>
  </si>
  <si>
    <t xml:space="preserve">prod. 256 SLP2-LAMB </t>
  </si>
  <si>
    <t>commissioning Demo</t>
  </si>
  <si>
    <t>commissioning  Demo</t>
  </si>
  <si>
    <t>Data taking with Demo</t>
  </si>
  <si>
    <t>commissioning FTK</t>
  </si>
  <si>
    <t>running FTk</t>
  </si>
  <si>
    <t>1st Q</t>
  </si>
  <si>
    <t>2nd Q</t>
  </si>
  <si>
    <t>3rd Q</t>
  </si>
  <si>
    <t>4th Q</t>
  </si>
  <si>
    <r>
      <t>k</t>
    </r>
    <r>
      <rPr>
        <sz val="12"/>
        <color theme="1"/>
        <rFont val="Calibri"/>
        <family val="2"/>
      </rPr>
      <t>€</t>
    </r>
  </si>
  <si>
    <t>Year</t>
  </si>
  <si>
    <t>Quarter</t>
  </si>
  <si>
    <t>EXTRA  FUNDS</t>
  </si>
  <si>
    <t>~500 keuro in excess of INFN funds</t>
  </si>
  <si>
    <t>100 keuros  Germany for Amchip</t>
  </si>
  <si>
    <t>50-100 keuros from Japan for Amchip</t>
  </si>
  <si>
    <t>University of Geneva: participation to VS, commissioning, simulation… can we add LAMB design and production     ~200-300 keuro?</t>
  </si>
  <si>
    <t>LPHNE:   participation  to Amchip design/test  with Crescioli?  Funds?</t>
  </si>
  <si>
    <t>Tessaloniki:  ??  How can Tessaloniki participate?</t>
  </si>
  <si>
    <t>Academia Sinica: can help to get better quotations for Amchip prototypes and productions?</t>
  </si>
  <si>
    <t>Institutions that could sign the IMOU and bring EXTRA FUNDS</t>
  </si>
  <si>
    <t>WP 0  AMCHIP  -                   costs  in column G</t>
  </si>
  <si>
    <r>
      <t>WP 1  Boards -                  costs in             K</t>
    </r>
    <r>
      <rPr>
        <b/>
        <sz val="12"/>
        <color theme="1"/>
        <rFont val="Calibri"/>
        <family val="2"/>
      </rPr>
      <t>€</t>
    </r>
  </si>
  <si>
    <t>Extra info:</t>
  </si>
  <si>
    <t>DATA TAKING -  MAINTANAMCE</t>
  </si>
  <si>
    <t>tot</t>
  </si>
  <si>
    <t xml:space="preserve">FTK is  selected for negotiation for  the IAPP  last call (FP7)-&gt; good probability to get EU funds for manpower and collaboration with two CAEN and Prisma electronics. We plan to integrate FTK@CAEN </t>
  </si>
  <si>
    <t>SUPERTOT ITALIA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</si>
</sst>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/>
    <xf numFmtId="1" fontId="2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0" fillId="0" borderId="2" xfId="0" applyBorder="1"/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0" fillId="0" borderId="0" xfId="0" applyBorder="1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0" fillId="0" borderId="7" xfId="0" applyBorder="1"/>
    <xf numFmtId="0" fontId="4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/>
    <xf numFmtId="0" fontId="9" fillId="0" borderId="4" xfId="0" applyFont="1" applyBorder="1" applyAlignment="1">
      <alignment horizontal="center" vertical="center"/>
    </xf>
    <xf numFmtId="0" fontId="0" fillId="0" borderId="5" xfId="0" applyBorder="1"/>
    <xf numFmtId="0" fontId="9" fillId="0" borderId="6" xfId="0" applyFont="1" applyBorder="1" applyAlignment="1">
      <alignment horizontal="center" vertical="center"/>
    </xf>
    <xf numFmtId="0" fontId="0" fillId="0" borderId="8" xfId="0" applyBorder="1"/>
    <xf numFmtId="0" fontId="4" fillId="0" borderId="4" xfId="0" applyFont="1" applyBorder="1"/>
    <xf numFmtId="0" fontId="4" fillId="0" borderId="0" xfId="0" applyFont="1" applyBorder="1"/>
    <xf numFmtId="0" fontId="10" fillId="0" borderId="0" xfId="0" applyFont="1" applyBorder="1" applyAlignment="1">
      <alignment horizontal="center" vertical="center"/>
    </xf>
    <xf numFmtId="0" fontId="5" fillId="0" borderId="4" xfId="0" applyFont="1" applyBorder="1"/>
    <xf numFmtId="0" fontId="1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0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1" xfId="0" applyFont="1" applyBorder="1"/>
    <xf numFmtId="0" fontId="4" fillId="0" borderId="2" xfId="0" applyFont="1" applyBorder="1"/>
    <xf numFmtId="0" fontId="10" fillId="0" borderId="2" xfId="0" applyFont="1" applyBorder="1" applyAlignment="1">
      <alignment horizontal="center" vertical="center"/>
    </xf>
    <xf numFmtId="0" fontId="5" fillId="0" borderId="6" xfId="0" applyFont="1" applyBorder="1"/>
    <xf numFmtId="0" fontId="11" fillId="0" borderId="7" xfId="0" applyFont="1" applyBorder="1" applyAlignment="1">
      <alignment horizontal="center" vertical="center"/>
    </xf>
    <xf numFmtId="0" fontId="5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2" xfId="0" applyFont="1" applyBorder="1"/>
    <xf numFmtId="1" fontId="2" fillId="0" borderId="3" xfId="0" applyNumberFormat="1" applyFont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7" xfId="0" applyFont="1" applyBorder="1"/>
    <xf numFmtId="1" fontId="2" fillId="0" borderId="8" xfId="0" applyNumberFormat="1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0" fillId="0" borderId="2" xfId="0" applyBorder="1" applyAlignment="1"/>
    <xf numFmtId="0" fontId="0" fillId="0" borderId="3" xfId="0" applyBorder="1" applyAlignment="1">
      <alignment horizontal="center"/>
    </xf>
    <xf numFmtId="0" fontId="0" fillId="0" borderId="0" xfId="0" applyBorder="1" applyAlignment="1"/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3" xfId="0" applyFont="1" applyBorder="1" applyAlignment="1">
      <alignment horizontal="center"/>
    </xf>
    <xf numFmtId="0" fontId="0" fillId="0" borderId="4" xfId="0" applyBorder="1"/>
    <xf numFmtId="0" fontId="4" fillId="0" borderId="5" xfId="0" applyFont="1" applyBorder="1" applyAlignment="1">
      <alignment horizontal="center"/>
    </xf>
    <xf numFmtId="0" fontId="0" fillId="0" borderId="6" xfId="0" applyBorder="1"/>
    <xf numFmtId="0" fontId="4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" xfId="0" applyFont="1" applyBorder="1"/>
    <xf numFmtId="0" fontId="0" fillId="0" borderId="4" xfId="0" applyBorder="1" applyAlignment="1"/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1" xfId="0" applyBorder="1" applyAlignment="1"/>
    <xf numFmtId="0" fontId="3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5" fillId="0" borderId="3" xfId="0" applyFont="1" applyBorder="1"/>
    <xf numFmtId="0" fontId="15" fillId="0" borderId="0" xfId="0" applyFont="1" applyBorder="1"/>
    <xf numFmtId="0" fontId="4" fillId="2" borderId="4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3" fillId="2" borderId="4" xfId="0" applyFont="1" applyFill="1" applyBorder="1"/>
    <xf numFmtId="0" fontId="3" fillId="2" borderId="0" xfId="0" applyFont="1" applyFill="1" applyBorder="1"/>
    <xf numFmtId="0" fontId="4" fillId="2" borderId="5" xfId="0" applyFont="1" applyFill="1" applyBorder="1" applyAlignment="1">
      <alignment horizontal="center"/>
    </xf>
    <xf numFmtId="0" fontId="18" fillId="0" borderId="4" xfId="0" applyFont="1" applyBorder="1"/>
    <xf numFmtId="0" fontId="18" fillId="0" borderId="6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2" borderId="0" xfId="0" applyFill="1" applyBorder="1"/>
    <xf numFmtId="0" fontId="12" fillId="0" borderId="5" xfId="0" applyFont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" fontId="2" fillId="2" borderId="5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13" fillId="0" borderId="0" xfId="0" applyFont="1" applyBorder="1" applyAlignment="1">
      <alignment vertical="center"/>
    </xf>
    <xf numFmtId="1" fontId="4" fillId="0" borderId="0" xfId="0" applyNumberFormat="1" applyFont="1"/>
    <xf numFmtId="0" fontId="10" fillId="0" borderId="7" xfId="0" applyFont="1" applyBorder="1" applyAlignment="1">
      <alignment horizontal="center" vertical="center"/>
    </xf>
    <xf numFmtId="0" fontId="3" fillId="0" borderId="0" xfId="0" applyFont="1"/>
    <xf numFmtId="1" fontId="9" fillId="0" borderId="0" xfId="0" applyNumberFormat="1" applyFont="1" applyAlignment="1"/>
    <xf numFmtId="0" fontId="3" fillId="0" borderId="0" xfId="0" applyFont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wrapText="1"/>
    </xf>
    <xf numFmtId="0" fontId="17" fillId="0" borderId="4" xfId="0" applyFont="1" applyBorder="1" applyAlignment="1">
      <alignment horizontal="center" wrapText="1"/>
    </xf>
    <xf numFmtId="0" fontId="17" fillId="0" borderId="0" xfId="0" applyFont="1" applyBorder="1" applyAlignment="1">
      <alignment horizontal="center" wrapText="1"/>
    </xf>
    <xf numFmtId="0" fontId="17" fillId="0" borderId="5" xfId="0" applyFont="1" applyBorder="1" applyAlignment="1">
      <alignment horizontal="center" wrapText="1"/>
    </xf>
    <xf numFmtId="0" fontId="17" fillId="0" borderId="6" xfId="0" applyFont="1" applyBorder="1" applyAlignment="1">
      <alignment horizontal="center" wrapText="1"/>
    </xf>
    <xf numFmtId="0" fontId="17" fillId="0" borderId="7" xfId="0" applyFont="1" applyBorder="1" applyAlignment="1">
      <alignment horizontal="center" wrapText="1"/>
    </xf>
    <xf numFmtId="0" fontId="17" fillId="0" borderId="8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tabSelected="1" topLeftCell="B10" zoomScale="115" zoomScaleNormal="115" workbookViewId="0">
      <selection activeCell="K22" sqref="K22:K23"/>
    </sheetView>
  </sheetViews>
  <sheetFormatPr defaultRowHeight="15.75" x14ac:dyDescent="0.25"/>
  <cols>
    <col min="1" max="2" width="9" style="8" customWidth="1"/>
    <col min="3" max="3" width="8.140625" style="8" customWidth="1"/>
    <col min="4" max="7" width="20.7109375" style="8" customWidth="1"/>
    <col min="8" max="8" width="21.140625" customWidth="1"/>
    <col min="9" max="9" width="23.42578125" customWidth="1"/>
    <col min="10" max="10" width="20.7109375" customWidth="1"/>
    <col min="11" max="11" width="20.7109375" style="9" customWidth="1"/>
    <col min="12" max="12" width="22.85546875" style="2" customWidth="1"/>
    <col min="13" max="13" width="20.7109375" style="2" customWidth="1"/>
    <col min="14" max="14" width="20.7109375" style="10" customWidth="1"/>
    <col min="15" max="15" width="22.85546875" style="11" customWidth="1"/>
    <col min="16" max="21" width="20.7109375" style="2" customWidth="1"/>
    <col min="22" max="22" width="12.7109375" customWidth="1"/>
  </cols>
  <sheetData>
    <row r="1" spans="1:22" ht="15.75" customHeight="1" x14ac:dyDescent="0.25">
      <c r="A1" s="179" t="s">
        <v>73</v>
      </c>
      <c r="B1" s="144" t="s">
        <v>72</v>
      </c>
      <c r="C1" s="139" t="s">
        <v>74</v>
      </c>
      <c r="D1" s="202" t="s">
        <v>84</v>
      </c>
      <c r="E1" s="203"/>
      <c r="F1" s="203"/>
      <c r="G1" s="203"/>
      <c r="H1" s="204"/>
      <c r="I1" s="196" t="s">
        <v>85</v>
      </c>
      <c r="J1" s="197"/>
      <c r="K1" s="198"/>
      <c r="L1" s="186" t="s">
        <v>2</v>
      </c>
      <c r="M1" s="187"/>
      <c r="N1" s="166" t="s">
        <v>0</v>
      </c>
      <c r="O1" s="176"/>
      <c r="P1" s="190" t="s">
        <v>25</v>
      </c>
      <c r="Q1" s="191"/>
    </row>
    <row r="2" spans="1:22" ht="15.75" customHeight="1" x14ac:dyDescent="0.25">
      <c r="A2" s="179"/>
      <c r="B2" s="145"/>
      <c r="C2" s="140"/>
      <c r="D2" s="205"/>
      <c r="E2" s="206"/>
      <c r="F2" s="206"/>
      <c r="G2" s="206"/>
      <c r="H2" s="207"/>
      <c r="I2" s="199"/>
      <c r="J2" s="200"/>
      <c r="K2" s="201"/>
      <c r="L2" s="188"/>
      <c r="M2" s="188"/>
      <c r="N2" s="177"/>
      <c r="O2" s="179"/>
      <c r="P2" s="192"/>
      <c r="Q2" s="193"/>
    </row>
    <row r="3" spans="1:22" ht="16.5" thickBot="1" x14ac:dyDescent="0.3">
      <c r="A3" s="182"/>
      <c r="B3" s="146"/>
      <c r="C3" s="141"/>
      <c r="D3" s="208"/>
      <c r="E3" s="209"/>
      <c r="F3" s="209"/>
      <c r="G3" s="209"/>
      <c r="H3" s="210"/>
      <c r="I3" s="199"/>
      <c r="J3" s="200"/>
      <c r="K3" s="201"/>
      <c r="L3" s="189"/>
      <c r="M3" s="189"/>
      <c r="N3" s="180"/>
      <c r="O3" s="182"/>
      <c r="P3" s="194"/>
      <c r="Q3" s="195"/>
      <c r="R3" s="1"/>
      <c r="S3" s="1"/>
      <c r="T3" s="1"/>
      <c r="U3" s="1"/>
      <c r="V3" s="1"/>
    </row>
    <row r="4" spans="1:22" x14ac:dyDescent="0.25">
      <c r="A4" s="166">
        <v>2011</v>
      </c>
      <c r="B4" s="144">
        <v>145</v>
      </c>
      <c r="C4" s="33" t="s">
        <v>68</v>
      </c>
      <c r="D4" s="77" t="s">
        <v>7</v>
      </c>
      <c r="E4" s="156" t="s">
        <v>8</v>
      </c>
      <c r="F4" s="13"/>
      <c r="G4" s="14"/>
      <c r="H4" s="15"/>
      <c r="I4" s="58" t="s">
        <v>42</v>
      </c>
      <c r="J4" s="15"/>
      <c r="K4" s="79"/>
      <c r="L4" s="17"/>
      <c r="M4" s="17"/>
      <c r="N4" s="87"/>
      <c r="O4" s="73"/>
      <c r="P4" s="96"/>
      <c r="Q4" s="18"/>
      <c r="T4" s="4"/>
      <c r="U4" s="4"/>
      <c r="V4" s="4"/>
    </row>
    <row r="5" spans="1:22" x14ac:dyDescent="0.25">
      <c r="A5" s="177"/>
      <c r="B5" s="145"/>
      <c r="C5" s="34" t="s">
        <v>69</v>
      </c>
      <c r="D5" s="38" t="s">
        <v>7</v>
      </c>
      <c r="E5" s="157"/>
      <c r="F5" s="20"/>
      <c r="G5" s="21"/>
      <c r="H5" s="22"/>
      <c r="I5" s="45" t="s">
        <v>42</v>
      </c>
      <c r="J5" s="22"/>
      <c r="K5" s="81"/>
      <c r="L5" s="24"/>
      <c r="M5" s="24"/>
      <c r="N5" s="88"/>
      <c r="O5" s="75"/>
      <c r="P5" s="97"/>
      <c r="Q5" s="25"/>
      <c r="T5" s="4"/>
      <c r="U5" s="4"/>
      <c r="V5" s="4"/>
    </row>
    <row r="6" spans="1:22" x14ac:dyDescent="0.25">
      <c r="A6" s="173"/>
      <c r="B6" s="145"/>
      <c r="C6" s="35" t="s">
        <v>70</v>
      </c>
      <c r="D6" s="38" t="s">
        <v>7</v>
      </c>
      <c r="E6" s="157"/>
      <c r="F6" s="20"/>
      <c r="G6" s="19"/>
      <c r="H6" s="22"/>
      <c r="I6" s="45" t="s">
        <v>42</v>
      </c>
      <c r="J6" s="22"/>
      <c r="K6" s="81"/>
      <c r="L6" s="24"/>
      <c r="M6" s="24"/>
      <c r="N6" s="88"/>
      <c r="O6" s="75"/>
      <c r="P6" s="97"/>
      <c r="Q6" s="25"/>
      <c r="T6" s="4"/>
      <c r="U6" s="4"/>
      <c r="V6" s="4"/>
    </row>
    <row r="7" spans="1:22" ht="16.5" thickBot="1" x14ac:dyDescent="0.3">
      <c r="A7" s="174"/>
      <c r="B7" s="146"/>
      <c r="C7" s="36" t="s">
        <v>71</v>
      </c>
      <c r="D7" s="40" t="s">
        <v>14</v>
      </c>
      <c r="E7" s="158"/>
      <c r="F7" s="28"/>
      <c r="G7" s="27"/>
      <c r="H7" s="29" t="s">
        <v>27</v>
      </c>
      <c r="I7" s="56" t="s">
        <v>42</v>
      </c>
      <c r="J7" s="29"/>
      <c r="K7" s="83"/>
      <c r="L7" s="31"/>
      <c r="M7" s="31"/>
      <c r="N7" s="88"/>
      <c r="O7" s="75"/>
      <c r="P7" s="98"/>
      <c r="Q7" s="32"/>
      <c r="T7" s="4"/>
      <c r="U7" s="4"/>
      <c r="V7" s="4"/>
    </row>
    <row r="8" spans="1:22" x14ac:dyDescent="0.25">
      <c r="A8" s="183">
        <v>2012</v>
      </c>
      <c r="B8" s="147">
        <v>40</v>
      </c>
      <c r="C8" s="33" t="s">
        <v>68</v>
      </c>
      <c r="D8" s="53"/>
      <c r="E8" s="54"/>
      <c r="F8" s="55" t="s">
        <v>3</v>
      </c>
      <c r="G8" s="162" t="s">
        <v>17</v>
      </c>
      <c r="H8" s="15"/>
      <c r="I8" s="58" t="s">
        <v>42</v>
      </c>
      <c r="J8" s="15"/>
      <c r="K8" s="16"/>
      <c r="L8" s="96"/>
      <c r="M8" s="73"/>
      <c r="N8" s="114" t="s">
        <v>50</v>
      </c>
      <c r="O8" s="73"/>
      <c r="P8" s="96"/>
      <c r="Q8" s="18"/>
      <c r="T8" s="4"/>
      <c r="U8" s="4"/>
      <c r="V8" s="4"/>
    </row>
    <row r="9" spans="1:22" x14ac:dyDescent="0.25">
      <c r="A9" s="184"/>
      <c r="B9" s="148"/>
      <c r="C9" s="34" t="s">
        <v>69</v>
      </c>
      <c r="D9" s="42"/>
      <c r="E9" s="43"/>
      <c r="F9" s="44" t="s">
        <v>3</v>
      </c>
      <c r="G9" s="163"/>
      <c r="H9" s="22"/>
      <c r="I9" s="45" t="s">
        <v>42</v>
      </c>
      <c r="J9" s="22"/>
      <c r="K9" s="23"/>
      <c r="L9" s="97"/>
      <c r="M9" s="75"/>
      <c r="N9" s="116" t="s">
        <v>50</v>
      </c>
      <c r="O9" s="75"/>
      <c r="P9" s="97"/>
      <c r="Q9" s="25"/>
      <c r="T9" s="4"/>
      <c r="U9" s="4"/>
      <c r="V9" s="4"/>
    </row>
    <row r="10" spans="1:22" x14ac:dyDescent="0.25">
      <c r="A10" s="184"/>
      <c r="B10" s="148"/>
      <c r="C10" s="35" t="s">
        <v>70</v>
      </c>
      <c r="D10" s="45" t="s">
        <v>22</v>
      </c>
      <c r="E10" s="159" t="s">
        <v>23</v>
      </c>
      <c r="F10" s="46" t="s">
        <v>38</v>
      </c>
      <c r="G10" s="160" t="s">
        <v>10</v>
      </c>
      <c r="H10" s="104" t="s">
        <v>26</v>
      </c>
      <c r="I10" s="112" t="s">
        <v>46</v>
      </c>
      <c r="J10" s="22"/>
      <c r="K10" s="23"/>
      <c r="L10" s="97"/>
      <c r="M10" s="75"/>
      <c r="N10" s="116" t="s">
        <v>51</v>
      </c>
      <c r="O10" s="75"/>
      <c r="P10" s="97"/>
      <c r="Q10" s="25"/>
      <c r="T10" s="4"/>
      <c r="U10" s="4"/>
      <c r="V10" s="4"/>
    </row>
    <row r="11" spans="1:22" ht="16.5" thickBot="1" x14ac:dyDescent="0.3">
      <c r="A11" s="185"/>
      <c r="B11" s="149"/>
      <c r="C11" s="36" t="s">
        <v>71</v>
      </c>
      <c r="D11" s="45" t="s">
        <v>22</v>
      </c>
      <c r="E11" s="159"/>
      <c r="F11" s="46" t="s">
        <v>38</v>
      </c>
      <c r="G11" s="161"/>
      <c r="H11" s="22"/>
      <c r="I11" s="113" t="s">
        <v>46</v>
      </c>
      <c r="J11" s="29"/>
      <c r="K11" s="30"/>
      <c r="L11" s="98"/>
      <c r="M11" s="76"/>
      <c r="N11" s="117" t="s">
        <v>52</v>
      </c>
      <c r="O11" s="76"/>
      <c r="P11" s="98"/>
      <c r="Q11" s="32"/>
      <c r="T11" s="4"/>
      <c r="U11" s="4"/>
      <c r="V11" s="4"/>
    </row>
    <row r="12" spans="1:22" x14ac:dyDescent="0.25">
      <c r="A12" s="166">
        <v>2013</v>
      </c>
      <c r="B12" s="150">
        <v>260</v>
      </c>
      <c r="C12" s="33" t="s">
        <v>68</v>
      </c>
      <c r="D12" s="58" t="s">
        <v>21</v>
      </c>
      <c r="E12" s="156" t="s">
        <v>11</v>
      </c>
      <c r="F12" s="54"/>
      <c r="G12" s="59" t="s">
        <v>13</v>
      </c>
      <c r="H12" s="37" t="s">
        <v>36</v>
      </c>
      <c r="I12" s="45" t="s">
        <v>49</v>
      </c>
      <c r="J12" s="164">
        <v>50</v>
      </c>
      <c r="K12" s="81"/>
      <c r="L12" s="120" t="s">
        <v>54</v>
      </c>
      <c r="M12" s="73"/>
      <c r="N12" s="118"/>
      <c r="O12" s="75"/>
      <c r="P12" s="96"/>
      <c r="Q12" s="18"/>
      <c r="T12" s="4"/>
      <c r="U12" s="4"/>
      <c r="V12" s="4"/>
    </row>
    <row r="13" spans="1:22" x14ac:dyDescent="0.25">
      <c r="A13" s="173"/>
      <c r="B13" s="151"/>
      <c r="C13" s="34" t="s">
        <v>69</v>
      </c>
      <c r="D13" s="38" t="s">
        <v>16</v>
      </c>
      <c r="E13" s="157"/>
      <c r="F13" s="44" t="s">
        <v>4</v>
      </c>
      <c r="G13" s="47" t="s">
        <v>12</v>
      </c>
      <c r="H13" s="39"/>
      <c r="I13" s="45" t="s">
        <v>49</v>
      </c>
      <c r="J13" s="165"/>
      <c r="K13" s="81"/>
      <c r="L13" s="121" t="s">
        <v>54</v>
      </c>
      <c r="M13" s="75"/>
      <c r="N13" s="115"/>
      <c r="O13" s="75"/>
      <c r="P13" s="97"/>
      <c r="Q13" s="25"/>
      <c r="T13" s="4"/>
      <c r="U13" s="4"/>
      <c r="V13" s="4"/>
    </row>
    <row r="14" spans="1:22" x14ac:dyDescent="0.25">
      <c r="A14" s="173"/>
      <c r="B14" s="151"/>
      <c r="C14" s="35" t="s">
        <v>70</v>
      </c>
      <c r="D14" s="38" t="s">
        <v>15</v>
      </c>
      <c r="E14" s="43"/>
      <c r="F14" s="46" t="s">
        <v>5</v>
      </c>
      <c r="G14" s="47" t="s">
        <v>13</v>
      </c>
      <c r="H14" s="39" t="s">
        <v>43</v>
      </c>
      <c r="I14" s="112" t="s">
        <v>48</v>
      </c>
      <c r="J14" s="22"/>
      <c r="K14" s="81"/>
      <c r="L14" s="121" t="s">
        <v>54</v>
      </c>
      <c r="M14" s="75"/>
      <c r="N14" s="115" t="s">
        <v>53</v>
      </c>
      <c r="O14" s="75"/>
      <c r="P14" s="97"/>
      <c r="Q14" s="25"/>
      <c r="T14" s="4"/>
      <c r="U14" s="4"/>
      <c r="V14" s="4"/>
    </row>
    <row r="15" spans="1:22" ht="16.5" thickBot="1" x14ac:dyDescent="0.3">
      <c r="A15" s="174"/>
      <c r="B15" s="152"/>
      <c r="C15" s="36" t="s">
        <v>71</v>
      </c>
      <c r="D15" s="51"/>
      <c r="E15" s="52"/>
      <c r="F15" s="135" t="s">
        <v>4</v>
      </c>
      <c r="G15" s="60" t="s">
        <v>12</v>
      </c>
      <c r="H15" s="41"/>
      <c r="I15" s="112" t="s">
        <v>47</v>
      </c>
      <c r="J15" s="29"/>
      <c r="K15" s="83"/>
      <c r="L15" s="121" t="s">
        <v>54</v>
      </c>
      <c r="M15" s="76"/>
      <c r="N15" s="115" t="s">
        <v>53</v>
      </c>
      <c r="O15" s="76"/>
      <c r="P15" s="98"/>
      <c r="Q15" s="32"/>
      <c r="V15" s="2"/>
    </row>
    <row r="16" spans="1:22" x14ac:dyDescent="0.25">
      <c r="A16" s="166">
        <v>2014</v>
      </c>
      <c r="B16" s="144">
        <f>93+K16+K18</f>
        <v>260</v>
      </c>
      <c r="C16" s="33" t="s">
        <v>68</v>
      </c>
      <c r="D16" s="38" t="s">
        <v>18</v>
      </c>
      <c r="E16" s="160" t="s">
        <v>9</v>
      </c>
      <c r="F16" s="46" t="s">
        <v>39</v>
      </c>
      <c r="G16" s="170" t="s">
        <v>19</v>
      </c>
      <c r="H16" s="39" t="s">
        <v>30</v>
      </c>
      <c r="I16" s="78" t="s">
        <v>56</v>
      </c>
      <c r="J16" s="15"/>
      <c r="K16" s="213">
        <v>32</v>
      </c>
      <c r="L16" s="17" t="s">
        <v>55</v>
      </c>
      <c r="M16" s="17"/>
      <c r="N16" s="87"/>
      <c r="O16" s="73"/>
      <c r="P16" s="96"/>
      <c r="Q16" s="18"/>
      <c r="V16" s="2"/>
    </row>
    <row r="17" spans="1:22" x14ac:dyDescent="0.25">
      <c r="A17" s="173"/>
      <c r="B17" s="145"/>
      <c r="C17" s="34" t="s">
        <v>69</v>
      </c>
      <c r="D17" s="38" t="s">
        <v>18</v>
      </c>
      <c r="E17" s="160"/>
      <c r="F17" s="100" t="s">
        <v>31</v>
      </c>
      <c r="G17" s="170"/>
      <c r="H17" s="39"/>
      <c r="I17" s="80" t="s">
        <v>57</v>
      </c>
      <c r="J17" s="22"/>
      <c r="K17" s="211"/>
      <c r="L17" s="24" t="s">
        <v>55</v>
      </c>
      <c r="M17" s="24"/>
      <c r="N17" s="95" t="s">
        <v>63</v>
      </c>
      <c r="O17" s="75"/>
      <c r="P17" s="97"/>
      <c r="Q17" s="25"/>
      <c r="V17" s="2"/>
    </row>
    <row r="18" spans="1:22" x14ac:dyDescent="0.25">
      <c r="A18" s="173"/>
      <c r="B18" s="145"/>
      <c r="C18" s="35" t="s">
        <v>70</v>
      </c>
      <c r="D18" s="38" t="s">
        <v>18</v>
      </c>
      <c r="E18" s="160"/>
      <c r="F18" s="46" t="s">
        <v>1</v>
      </c>
      <c r="G18" s="171"/>
      <c r="H18" s="39"/>
      <c r="I18" s="80" t="s">
        <v>60</v>
      </c>
      <c r="J18" s="22"/>
      <c r="K18" s="123">
        <v>135</v>
      </c>
      <c r="L18" s="24" t="s">
        <v>55</v>
      </c>
      <c r="M18" s="61"/>
      <c r="N18" s="129" t="s">
        <v>64</v>
      </c>
      <c r="O18" s="84"/>
      <c r="P18" s="90"/>
      <c r="Q18" s="62"/>
      <c r="R18" s="7"/>
      <c r="S18" s="7"/>
      <c r="T18" s="7"/>
      <c r="U18" s="7"/>
      <c r="V18" s="7"/>
    </row>
    <row r="19" spans="1:22" ht="16.5" thickBot="1" x14ac:dyDescent="0.3">
      <c r="A19" s="174"/>
      <c r="B19" s="146"/>
      <c r="C19" s="36" t="s">
        <v>71</v>
      </c>
      <c r="D19" s="40" t="s">
        <v>18</v>
      </c>
      <c r="E19" s="169"/>
      <c r="F19" s="133" t="s">
        <v>6</v>
      </c>
      <c r="G19" s="172"/>
      <c r="H19" s="41"/>
      <c r="I19" s="82"/>
      <c r="J19" s="29"/>
      <c r="K19" s="83"/>
      <c r="L19" s="24" t="s">
        <v>55</v>
      </c>
      <c r="M19" s="31"/>
      <c r="N19" s="130" t="s">
        <v>64</v>
      </c>
      <c r="O19" s="76"/>
      <c r="P19" s="98"/>
      <c r="Q19" s="32"/>
      <c r="V19" s="5"/>
    </row>
    <row r="20" spans="1:22" x14ac:dyDescent="0.25">
      <c r="A20" s="166">
        <v>2015</v>
      </c>
      <c r="B20" s="153">
        <f>(256/1.2)+K22</f>
        <v>263.33333333333337</v>
      </c>
      <c r="C20" s="33" t="s">
        <v>68</v>
      </c>
      <c r="D20" s="63" t="s">
        <v>20</v>
      </c>
      <c r="E20" s="64"/>
      <c r="F20" s="99"/>
      <c r="G20" s="64"/>
      <c r="H20" s="15" t="s">
        <v>28</v>
      </c>
      <c r="I20" s="85"/>
      <c r="J20" s="65"/>
      <c r="K20" s="79"/>
      <c r="L20" s="59"/>
      <c r="M20" s="17"/>
      <c r="N20" s="131" t="s">
        <v>64</v>
      </c>
      <c r="O20" s="91"/>
      <c r="P20" s="96"/>
      <c r="Q20" s="66"/>
      <c r="V20" s="5"/>
    </row>
    <row r="21" spans="1:22" x14ac:dyDescent="0.25">
      <c r="A21" s="177"/>
      <c r="B21" s="154"/>
      <c r="C21" s="34" t="s">
        <v>69</v>
      </c>
      <c r="D21" s="105"/>
      <c r="E21" s="106"/>
      <c r="F21" s="107" t="s">
        <v>37</v>
      </c>
      <c r="G21" s="108" t="s">
        <v>32</v>
      </c>
      <c r="H21" s="122"/>
      <c r="I21" s="109"/>
      <c r="J21" s="110"/>
      <c r="K21" s="111"/>
      <c r="L21" s="108"/>
      <c r="M21" s="124"/>
      <c r="N21" s="132" t="s">
        <v>65</v>
      </c>
      <c r="O21" s="125"/>
      <c r="P21" s="126"/>
      <c r="Q21" s="127"/>
      <c r="R21" s="11"/>
      <c r="S21" s="11"/>
      <c r="T21" s="11"/>
      <c r="U21" s="11"/>
      <c r="V21" s="5"/>
    </row>
    <row r="22" spans="1:22" x14ac:dyDescent="0.25">
      <c r="A22" s="177"/>
      <c r="B22" s="154"/>
      <c r="C22" s="35" t="s">
        <v>70</v>
      </c>
      <c r="D22" s="49"/>
      <c r="E22" s="48"/>
      <c r="F22" s="100" t="s">
        <v>41</v>
      </c>
      <c r="G22" s="48"/>
      <c r="H22" s="104" t="s">
        <v>29</v>
      </c>
      <c r="I22" s="80" t="s">
        <v>58</v>
      </c>
      <c r="J22" s="50"/>
      <c r="K22" s="211">
        <v>50</v>
      </c>
      <c r="L22" s="47"/>
      <c r="M22" s="24"/>
      <c r="N22" s="88"/>
      <c r="O22" s="92"/>
      <c r="P22" s="97"/>
      <c r="Q22" s="62"/>
      <c r="R22" s="11"/>
      <c r="S22" s="11"/>
      <c r="T22" s="11"/>
      <c r="U22" s="11"/>
      <c r="V22" s="5"/>
    </row>
    <row r="23" spans="1:22" ht="16.5" thickBot="1" x14ac:dyDescent="0.3">
      <c r="A23" s="174"/>
      <c r="B23" s="155"/>
      <c r="C23" s="36" t="s">
        <v>71</v>
      </c>
      <c r="D23" s="67"/>
      <c r="E23" s="68"/>
      <c r="F23" s="57" t="s">
        <v>24</v>
      </c>
      <c r="G23" s="47" t="s">
        <v>32</v>
      </c>
      <c r="H23" s="29"/>
      <c r="I23" s="82" t="s">
        <v>59</v>
      </c>
      <c r="J23" s="69"/>
      <c r="K23" s="212"/>
      <c r="L23" s="60"/>
      <c r="M23" s="31"/>
      <c r="N23" s="89"/>
      <c r="O23" s="93"/>
      <c r="P23" s="98"/>
      <c r="Q23" s="70"/>
      <c r="V23" s="5"/>
    </row>
    <row r="24" spans="1:22" x14ac:dyDescent="0.25">
      <c r="A24" s="166">
        <v>2016</v>
      </c>
      <c r="B24" s="153">
        <f>(88/1.2)+K24</f>
        <v>273.33333333333337</v>
      </c>
      <c r="C24" s="33" t="s">
        <v>68</v>
      </c>
      <c r="D24" s="71"/>
      <c r="E24" s="64"/>
      <c r="F24" s="12" t="s">
        <v>40</v>
      </c>
      <c r="G24" s="64"/>
      <c r="H24" s="103" t="s">
        <v>34</v>
      </c>
      <c r="I24" s="22" t="s">
        <v>61</v>
      </c>
      <c r="J24" s="72"/>
      <c r="K24" s="142">
        <v>200</v>
      </c>
      <c r="L24" s="17"/>
      <c r="M24" s="17"/>
      <c r="N24" s="94" t="s">
        <v>66</v>
      </c>
      <c r="O24" s="73"/>
      <c r="P24" s="96"/>
      <c r="Q24" s="73"/>
      <c r="U24" s="3"/>
      <c r="V24" s="2"/>
    </row>
    <row r="25" spans="1:22" x14ac:dyDescent="0.25">
      <c r="A25" s="177"/>
      <c r="B25" s="154"/>
      <c r="C25" s="34" t="s">
        <v>69</v>
      </c>
      <c r="D25" s="49"/>
      <c r="E25" s="48"/>
      <c r="F25" s="46" t="s">
        <v>1</v>
      </c>
      <c r="G25" s="47" t="s">
        <v>32</v>
      </c>
      <c r="H25" s="39"/>
      <c r="I25" s="22" t="s">
        <v>62</v>
      </c>
      <c r="J25" s="74"/>
      <c r="K25" s="143"/>
      <c r="L25" s="24"/>
      <c r="M25" s="24"/>
      <c r="N25" s="86" t="s">
        <v>66</v>
      </c>
      <c r="O25" s="75"/>
      <c r="P25" s="97"/>
      <c r="Q25" s="75"/>
      <c r="R25" s="11"/>
      <c r="S25" s="11"/>
      <c r="T25" s="11"/>
      <c r="U25" s="3"/>
      <c r="V25" s="11"/>
    </row>
    <row r="26" spans="1:22" x14ac:dyDescent="0.25">
      <c r="A26" s="177"/>
      <c r="B26" s="154"/>
      <c r="C26" s="35" t="s">
        <v>70</v>
      </c>
      <c r="D26" s="49"/>
      <c r="E26" s="48"/>
      <c r="F26" s="101" t="s">
        <v>6</v>
      </c>
      <c r="G26" s="47" t="s">
        <v>32</v>
      </c>
      <c r="H26" s="39"/>
      <c r="I26" s="22"/>
      <c r="J26" s="22"/>
      <c r="K26" s="81"/>
      <c r="L26" s="24"/>
      <c r="M26" s="24"/>
      <c r="N26" s="95" t="s">
        <v>67</v>
      </c>
      <c r="O26" s="75"/>
      <c r="P26" s="97"/>
      <c r="Q26" s="75"/>
      <c r="T26" s="3"/>
      <c r="U26" s="3"/>
      <c r="V26" s="2"/>
    </row>
    <row r="27" spans="1:22" ht="16.5" thickBot="1" x14ac:dyDescent="0.3">
      <c r="A27" s="174"/>
      <c r="B27" s="155"/>
      <c r="C27" s="36" t="s">
        <v>71</v>
      </c>
      <c r="D27" s="67"/>
      <c r="E27" s="68"/>
      <c r="F27" s="26"/>
      <c r="G27" s="68"/>
      <c r="H27" s="41"/>
      <c r="I27" s="29"/>
      <c r="J27" s="29"/>
      <c r="K27" s="83"/>
      <c r="L27" s="31"/>
      <c r="M27" s="31"/>
      <c r="N27" s="128" t="s">
        <v>67</v>
      </c>
      <c r="O27" s="76"/>
      <c r="P27" s="98"/>
      <c r="Q27" s="32"/>
      <c r="V27" s="2"/>
    </row>
    <row r="28" spans="1:22" x14ac:dyDescent="0.25">
      <c r="A28" s="166">
        <v>2017</v>
      </c>
      <c r="B28" s="144">
        <f>(180/1.2)+K28</f>
        <v>350</v>
      </c>
      <c r="C28" s="33" t="s">
        <v>68</v>
      </c>
      <c r="D28" s="53"/>
      <c r="E28" s="54"/>
      <c r="F28" s="59" t="s">
        <v>33</v>
      </c>
      <c r="G28" s="54"/>
      <c r="H28" s="37" t="s">
        <v>35</v>
      </c>
      <c r="I28" s="22" t="s">
        <v>61</v>
      </c>
      <c r="J28" s="72"/>
      <c r="K28" s="142">
        <v>200</v>
      </c>
      <c r="L28" s="17"/>
      <c r="M28" s="17"/>
      <c r="N28" s="94" t="s">
        <v>66</v>
      </c>
      <c r="O28" s="73"/>
      <c r="P28" s="96"/>
      <c r="Q28" s="73"/>
    </row>
    <row r="29" spans="1:22" x14ac:dyDescent="0.25">
      <c r="A29" s="173"/>
      <c r="B29" s="145"/>
      <c r="C29" s="34" t="s">
        <v>69</v>
      </c>
      <c r="D29" s="42"/>
      <c r="E29" s="43"/>
      <c r="F29" s="46" t="s">
        <v>1</v>
      </c>
      <c r="G29" s="47" t="s">
        <v>32</v>
      </c>
      <c r="H29" s="39"/>
      <c r="I29" s="22" t="s">
        <v>62</v>
      </c>
      <c r="J29" s="74"/>
      <c r="K29" s="143"/>
      <c r="L29" s="24"/>
      <c r="M29" s="24"/>
      <c r="N29" s="86" t="s">
        <v>66</v>
      </c>
      <c r="O29" s="75"/>
      <c r="P29" s="97"/>
      <c r="Q29" s="75"/>
    </row>
    <row r="30" spans="1:22" x14ac:dyDescent="0.25">
      <c r="A30" s="173"/>
      <c r="B30" s="145"/>
      <c r="C30" s="35" t="s">
        <v>70</v>
      </c>
      <c r="D30" s="42"/>
      <c r="E30" s="43"/>
      <c r="F30" s="102" t="s">
        <v>6</v>
      </c>
      <c r="G30" s="47" t="s">
        <v>32</v>
      </c>
      <c r="H30" s="39"/>
      <c r="I30" s="22"/>
      <c r="J30" s="22"/>
      <c r="K30" s="81"/>
      <c r="L30" s="24"/>
      <c r="M30" s="24"/>
      <c r="N30" s="95" t="s">
        <v>67</v>
      </c>
      <c r="O30" s="75"/>
      <c r="P30" s="97"/>
      <c r="Q30" s="75"/>
    </row>
    <row r="31" spans="1:22" ht="16.5" thickBot="1" x14ac:dyDescent="0.3">
      <c r="A31" s="174"/>
      <c r="B31" s="146"/>
      <c r="C31" s="36" t="s">
        <v>71</v>
      </c>
      <c r="D31" s="51"/>
      <c r="E31" s="52"/>
      <c r="F31" s="30"/>
      <c r="G31" s="52"/>
      <c r="H31" s="41"/>
      <c r="I31" s="29"/>
      <c r="J31" s="29"/>
      <c r="K31" s="83"/>
      <c r="L31" s="31"/>
      <c r="M31" s="31"/>
      <c r="N31" s="128" t="s">
        <v>67</v>
      </c>
      <c r="O31" s="76"/>
      <c r="P31" s="98"/>
      <c r="Q31" s="76"/>
    </row>
    <row r="32" spans="1:22" x14ac:dyDescent="0.25">
      <c r="A32" s="166">
        <v>2018</v>
      </c>
      <c r="B32" s="119"/>
      <c r="C32" s="33" t="s">
        <v>68</v>
      </c>
      <c r="D32" s="166" t="s">
        <v>87</v>
      </c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6"/>
    </row>
    <row r="33" spans="1:21" x14ac:dyDescent="0.25">
      <c r="A33" s="167"/>
      <c r="B33" s="97"/>
      <c r="C33" s="34" t="s">
        <v>69</v>
      </c>
      <c r="D33" s="177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9"/>
    </row>
    <row r="34" spans="1:21" ht="15" x14ac:dyDescent="0.25">
      <c r="A34" s="167"/>
      <c r="B34" s="97"/>
      <c r="C34" s="35" t="s">
        <v>70</v>
      </c>
      <c r="D34" s="177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9"/>
    </row>
    <row r="35" spans="1:21" thickBot="1" x14ac:dyDescent="0.3">
      <c r="A35" s="168"/>
      <c r="B35" s="98"/>
      <c r="C35" s="36" t="s">
        <v>71</v>
      </c>
      <c r="D35" s="180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2"/>
    </row>
    <row r="36" spans="1:21" x14ac:dyDescent="0.25">
      <c r="A36" s="8" t="s">
        <v>88</v>
      </c>
      <c r="B36" s="134">
        <f>B4+B8+B28+B24+B20+B16+270</f>
        <v>1601.6666666666667</v>
      </c>
      <c r="G36" s="8" t="s">
        <v>44</v>
      </c>
      <c r="H36">
        <f>93+210</f>
        <v>303</v>
      </c>
      <c r="K36" s="9">
        <f>K28+K24+K22+K16+K18</f>
        <v>617</v>
      </c>
    </row>
    <row r="37" spans="1:21" x14ac:dyDescent="0.25">
      <c r="A37" s="6" t="s">
        <v>76</v>
      </c>
      <c r="B37" s="6"/>
      <c r="C37" s="6"/>
      <c r="D37" s="6"/>
      <c r="E37" s="6"/>
      <c r="G37" s="8" t="s">
        <v>45</v>
      </c>
      <c r="H37">
        <f>180+88+256+93+210</f>
        <v>827</v>
      </c>
    </row>
    <row r="38" spans="1:21" s="136" customFormat="1" x14ac:dyDescent="0.25">
      <c r="A38" s="6" t="s">
        <v>75</v>
      </c>
      <c r="B38" s="8"/>
      <c r="C38" s="8"/>
      <c r="D38" s="8"/>
      <c r="E38" s="8"/>
      <c r="F38" s="8"/>
      <c r="G38" s="8"/>
      <c r="H38" s="137">
        <f>H36+H37/1.2</f>
        <v>992.16666666666674</v>
      </c>
      <c r="K38" s="10"/>
      <c r="L38" s="138"/>
      <c r="M38" s="138"/>
      <c r="N38" s="10"/>
      <c r="O38" s="138"/>
      <c r="P38" s="138"/>
      <c r="Q38" s="138"/>
      <c r="R38" s="138"/>
      <c r="S38" s="138"/>
      <c r="T38" s="138"/>
      <c r="U38" s="138"/>
    </row>
    <row r="39" spans="1:21" x14ac:dyDescent="0.25">
      <c r="A39" s="136" t="s">
        <v>77</v>
      </c>
    </row>
    <row r="40" spans="1:21" x14ac:dyDescent="0.25">
      <c r="A40" s="136" t="s">
        <v>78</v>
      </c>
      <c r="J40" t="s">
        <v>90</v>
      </c>
      <c r="K40" s="4">
        <f>H38+K36</f>
        <v>1609.1666666666667</v>
      </c>
    </row>
    <row r="41" spans="1:21" x14ac:dyDescent="0.25">
      <c r="A41" s="136" t="s">
        <v>79</v>
      </c>
    </row>
    <row r="42" spans="1:21" x14ac:dyDescent="0.25">
      <c r="A42" s="6" t="s">
        <v>83</v>
      </c>
    </row>
    <row r="43" spans="1:21" x14ac:dyDescent="0.25">
      <c r="A43" s="136" t="s">
        <v>80</v>
      </c>
    </row>
    <row r="44" spans="1:21" x14ac:dyDescent="0.25">
      <c r="A44" s="136" t="s">
        <v>81</v>
      </c>
    </row>
    <row r="45" spans="1:21" x14ac:dyDescent="0.25">
      <c r="A45" s="136" t="s">
        <v>82</v>
      </c>
    </row>
    <row r="46" spans="1:21" x14ac:dyDescent="0.25">
      <c r="A46" s="6" t="s">
        <v>86</v>
      </c>
    </row>
    <row r="47" spans="1:21" x14ac:dyDescent="0.25">
      <c r="A47" s="136" t="s">
        <v>89</v>
      </c>
    </row>
    <row r="48" spans="1:21" x14ac:dyDescent="0.25">
      <c r="A48" s="136"/>
    </row>
    <row r="49" spans="1:9" x14ac:dyDescent="0.25">
      <c r="A49" s="136"/>
    </row>
    <row r="50" spans="1:9" x14ac:dyDescent="0.25">
      <c r="I50">
        <v>50</v>
      </c>
    </row>
    <row r="51" spans="1:9" x14ac:dyDescent="0.25">
      <c r="I51">
        <v>46</v>
      </c>
    </row>
    <row r="52" spans="1:9" x14ac:dyDescent="0.25">
      <c r="I52">
        <v>16</v>
      </c>
    </row>
    <row r="53" spans="1:9" x14ac:dyDescent="0.25">
      <c r="I53">
        <v>6.1</v>
      </c>
    </row>
    <row r="54" spans="1:9" x14ac:dyDescent="0.25">
      <c r="I54">
        <v>7.04</v>
      </c>
    </row>
    <row r="55" spans="1:9" x14ac:dyDescent="0.25">
      <c r="I55">
        <v>9.5</v>
      </c>
    </row>
    <row r="56" spans="1:9" x14ac:dyDescent="0.25">
      <c r="I56">
        <v>10</v>
      </c>
    </row>
    <row r="57" spans="1:9" x14ac:dyDescent="0.25">
      <c r="I57">
        <f>SUM(I50:I56)</f>
        <v>144.63999999999999</v>
      </c>
    </row>
  </sheetData>
  <mergeCells count="37">
    <mergeCell ref="A8:A11"/>
    <mergeCell ref="A16:A19"/>
    <mergeCell ref="L1:M3"/>
    <mergeCell ref="P1:Q3"/>
    <mergeCell ref="A24:A27"/>
    <mergeCell ref="A20:A23"/>
    <mergeCell ref="A12:A15"/>
    <mergeCell ref="I1:K3"/>
    <mergeCell ref="D1:H3"/>
    <mergeCell ref="N1:O3"/>
    <mergeCell ref="A4:A7"/>
    <mergeCell ref="K22:K23"/>
    <mergeCell ref="K16:K17"/>
    <mergeCell ref="K24:K25"/>
    <mergeCell ref="B1:B3"/>
    <mergeCell ref="A1:A3"/>
    <mergeCell ref="A32:A35"/>
    <mergeCell ref="E16:E19"/>
    <mergeCell ref="G16:G17"/>
    <mergeCell ref="G18:G19"/>
    <mergeCell ref="A28:A31"/>
    <mergeCell ref="D32:Q35"/>
    <mergeCell ref="C1:C3"/>
    <mergeCell ref="K28:K29"/>
    <mergeCell ref="B4:B7"/>
    <mergeCell ref="B8:B11"/>
    <mergeCell ref="B12:B15"/>
    <mergeCell ref="B16:B19"/>
    <mergeCell ref="B20:B23"/>
    <mergeCell ref="B24:B27"/>
    <mergeCell ref="B28:B31"/>
    <mergeCell ref="E4:E7"/>
    <mergeCell ref="E10:E11"/>
    <mergeCell ref="E12:E13"/>
    <mergeCell ref="G10:G11"/>
    <mergeCell ref="G8:G9"/>
    <mergeCell ref="J12:J13"/>
  </mergeCells>
  <pageMargins left="0.25" right="0.25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Giannetti</dc:creator>
  <cp:lastModifiedBy>Paola Giannetti</cp:lastModifiedBy>
  <cp:lastPrinted>2012-08-26T08:05:28Z</cp:lastPrinted>
  <dcterms:created xsi:type="dcterms:W3CDTF">2012-03-11T19:01:21Z</dcterms:created>
  <dcterms:modified xsi:type="dcterms:W3CDTF">2012-09-30T07:26:04Z</dcterms:modified>
</cp:coreProperties>
</file>