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fnlnl\Desktop\MaterialePerICD\"/>
    </mc:Choice>
  </mc:AlternateContent>
  <xr:revisionPtr revIDLastSave="0" documentId="13_ncr:1_{5C5C301E-D68C-406B-9894-9B1865337305}" xr6:coauthVersionLast="36" xr6:coauthVersionMax="47" xr10:uidLastSave="{00000000-0000-0000-0000-000000000000}"/>
  <bookViews>
    <workbookView minimized="1" xWindow="-108" yWindow="-108" windowWidth="19416" windowHeight="11496" activeTab="1" xr2:uid="{8A51EB9B-CA53-4EF0-90F4-63C3635120B2}"/>
  </bookViews>
  <sheets>
    <sheet name="Misure" sheetId="3" r:id="rId1"/>
    <sheet name="Fit dei dati" sheetId="2" r:id="rId2"/>
  </sheets>
  <calcPr calcId="191029"/>
</workbook>
</file>

<file path=xl/calcChain.xml><?xml version="1.0" encoding="utf-8"?>
<calcChain xmlns="http://schemas.openxmlformats.org/spreadsheetml/2006/main">
  <c r="C36" i="3" l="1"/>
  <c r="E69" i="3" l="1"/>
  <c r="E58" i="3"/>
  <c r="E47" i="3"/>
  <c r="E36" i="3"/>
  <c r="E25" i="3"/>
  <c r="E14" i="3"/>
  <c r="E3" i="3"/>
  <c r="D69" i="3"/>
  <c r="C69" i="3"/>
  <c r="D58" i="3"/>
  <c r="C58" i="3"/>
  <c r="D47" i="3"/>
  <c r="C47" i="3"/>
  <c r="D3" i="3"/>
  <c r="D36" i="3"/>
  <c r="D25" i="3"/>
  <c r="D14" i="3"/>
  <c r="C25" i="3"/>
  <c r="C14" i="3"/>
  <c r="C3" i="3"/>
  <c r="D10" i="2" l="1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14" i="2" l="1"/>
</calcChain>
</file>

<file path=xl/sharedStrings.xml><?xml version="1.0" encoding="utf-8"?>
<sst xmlns="http://schemas.openxmlformats.org/spreadsheetml/2006/main" count="16" uniqueCount="15">
  <si>
    <t>fit</t>
  </si>
  <si>
    <t>Residue^2</t>
  </si>
  <si>
    <t>Fit parameters</t>
  </si>
  <si>
    <t>A</t>
  </si>
  <si>
    <t>B</t>
  </si>
  <si>
    <t>SSR</t>
  </si>
  <si>
    <t>Media</t>
  </si>
  <si>
    <t>conteggi/minuto</t>
  </si>
  <si>
    <t>Angolo (gradi)</t>
  </si>
  <si>
    <t>Errore statistico</t>
  </si>
  <si>
    <t>Errore [(max-min)/2]</t>
  </si>
  <si>
    <t>ICD 2025</t>
  </si>
  <si>
    <t>Average</t>
  </si>
  <si>
    <t>Angle</t>
  </si>
  <si>
    <t>Error (Poisson's distribution)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</si>
</sst>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6"/>
      <color theme="1"/>
      <name val="Liberation Sans"/>
    </font>
    <font>
      <b/>
      <sz val="16"/>
      <color rgb="FFFFFFFF"/>
      <name val="Liberation Sans"/>
    </font>
    <font>
      <sz val="16"/>
      <color theme="1"/>
      <name val="Liberation Sans"/>
    </font>
    <font>
      <sz val="13"/>
      <color rgb="FF333333"/>
      <name val="Liberation Sans"/>
    </font>
    <font>
      <sz val="14"/>
      <color theme="1"/>
      <name val="Liberation Sans"/>
    </font>
    <font>
      <b/>
      <sz val="14"/>
      <color theme="1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15" fillId="3" borderId="2" xfId="3" applyFont="1" applyBorder="1" applyAlignment="1">
      <alignment horizontal="center"/>
    </xf>
    <xf numFmtId="0" fontId="15" fillId="3" borderId="3" xfId="3" applyFont="1" applyBorder="1" applyAlignment="1">
      <alignment horizontal="center"/>
    </xf>
    <xf numFmtId="1" fontId="15" fillId="3" borderId="2" xfId="3" applyNumberFormat="1" applyFont="1" applyBorder="1" applyAlignment="1">
      <alignment horizontal="center"/>
    </xf>
    <xf numFmtId="0" fontId="16" fillId="0" borderId="0" xfId="0" applyFont="1"/>
    <xf numFmtId="0" fontId="16" fillId="9" borderId="0" xfId="0" applyFont="1" applyFill="1"/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0" fontId="17" fillId="8" borderId="1" xfId="14" applyFont="1" applyAlignment="1">
      <alignment horizontal="center"/>
    </xf>
    <xf numFmtId="2" fontId="17" fillId="8" borderId="1" xfId="14" applyNumberFormat="1" applyFont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3" borderId="3" xfId="3" applyNumberFormat="1" applyFont="1" applyBorder="1" applyAlignment="1">
      <alignment horizontal="center"/>
    </xf>
  </cellXfs>
  <cellStyles count="19">
    <cellStyle name="Accent" xfId="1" xr:uid="{D99D0D52-D74C-4B17-B8BE-501C068D980D}"/>
    <cellStyle name="Accent 1" xfId="2" xr:uid="{E6CA8FB7-46D1-4867-8116-16FFDCB616CB}"/>
    <cellStyle name="Accent 2" xfId="3" xr:uid="{F10F1DF6-B694-4353-B562-E5D9488691A3}"/>
    <cellStyle name="Accent 3" xfId="4" xr:uid="{2569F356-6276-4E09-85F9-1CF424231591}"/>
    <cellStyle name="Bad" xfId="5" xr:uid="{92562735-0F7E-485A-9AD1-08DD3B8E7C5C}"/>
    <cellStyle name="Error" xfId="6" xr:uid="{FBE64011-8A5A-48F6-9CB2-AB9B9EA8D45B}"/>
    <cellStyle name="Footnote" xfId="7" xr:uid="{26EE92C4-492E-41C8-912E-9232404FA85C}"/>
    <cellStyle name="Good" xfId="8" xr:uid="{D83622CE-A992-4633-B58B-BA9764CB1329}"/>
    <cellStyle name="Heading" xfId="9" xr:uid="{1BFD04E1-1D45-4593-8902-B9F66F9A57FB}"/>
    <cellStyle name="Heading 1" xfId="10" xr:uid="{37AB6197-449C-4358-A8FF-7F29043AF57D}"/>
    <cellStyle name="Heading 2" xfId="11" xr:uid="{9BF067C1-15BB-431F-9726-9D04AF4C421D}"/>
    <cellStyle name="Hyperlink" xfId="12" xr:uid="{A42F09AD-503D-4878-9A99-72F3C471EA6A}"/>
    <cellStyle name="Neutral" xfId="13" xr:uid="{0B8A6635-2AB6-40FC-AF9B-40DA1F4033A5}"/>
    <cellStyle name="Normale" xfId="0" builtinId="0" customBuiltin="1"/>
    <cellStyle name="Note" xfId="14" xr:uid="{3AEBB45E-4CA6-409B-B72F-8F0412F9F87A}"/>
    <cellStyle name="Result" xfId="15" xr:uid="{C028908F-B1AD-4244-9268-01D412EB10AE}"/>
    <cellStyle name="Status" xfId="16" xr:uid="{7A88DAC0-ABFC-423D-956E-62821AE52DDF}"/>
    <cellStyle name="Text" xfId="17" xr:uid="{C6FFEEAA-5E85-4FE4-984F-2064F57317DB}"/>
    <cellStyle name="Warning" xfId="18" xr:uid="{4B579247-CDA7-42FC-B6DF-1848695B9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it-IT"/>
              <a:t>ICD 2025 muon flux vs angle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977668779549064E-2"/>
          <c:y val="0.1422038629213693"/>
          <c:w val="0.73231341871955291"/>
          <c:h val="0.8081203498847098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'Fit dei dati'!$B$3:$B$3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'Fit dei dati'!$C$4:$C$10</c:f>
                <c:numCache>
                  <c:formatCode>General</c:formatCode>
                  <c:ptCount val="7"/>
                  <c:pt idx="0">
                    <c:v>16.256498700519739</c:v>
                  </c:pt>
                  <c:pt idx="1">
                    <c:v>15.587807735534845</c:v>
                  </c:pt>
                  <c:pt idx="2">
                    <c:v>13.953064179598687</c:v>
                  </c:pt>
                  <c:pt idx="3">
                    <c:v>11.503347338927046</c:v>
                  </c:pt>
                  <c:pt idx="4">
                    <c:v>8.5888590627626442</c:v>
                  </c:pt>
                  <c:pt idx="5">
                    <c:v>5.4460536170698868</c:v>
                  </c:pt>
                  <c:pt idx="6">
                    <c:v>3.7508998920259122</c:v>
                  </c:pt>
                </c:numCache>
              </c:numRef>
            </c:plus>
            <c:minus>
              <c:numRef>
                <c:f>'Fit dei dati'!$C$4:$C$10</c:f>
                <c:numCache>
                  <c:formatCode>General</c:formatCode>
                  <c:ptCount val="7"/>
                  <c:pt idx="0">
                    <c:v>16.256498700519739</c:v>
                  </c:pt>
                  <c:pt idx="1">
                    <c:v>15.587807735534845</c:v>
                  </c:pt>
                  <c:pt idx="2">
                    <c:v>13.953064179598687</c:v>
                  </c:pt>
                  <c:pt idx="3">
                    <c:v>11.503347338927046</c:v>
                  </c:pt>
                  <c:pt idx="4">
                    <c:v>8.5888590627626442</c:v>
                  </c:pt>
                  <c:pt idx="5">
                    <c:v>5.4460536170698868</c:v>
                  </c:pt>
                  <c:pt idx="6">
                    <c:v>3.7508998920259122</c:v>
                  </c:pt>
                </c:numCache>
              </c:numRef>
            </c:minus>
            <c:spPr>
              <a:ln w="36000">
                <a:solidFill>
                  <a:srgbClr val="3465A4">
                    <a:alpha val="60000"/>
                  </a:srgbClr>
                </a:solidFill>
                <a:prstDash val="solid"/>
                <a:round/>
              </a:ln>
            </c:spPr>
          </c:errBars>
          <c:xVal>
            <c:numRef>
              <c:f>'Fit dei dati'!$A$4:$A$10</c:f>
              <c:numCache>
                <c:formatCode>0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'Fit dei dati'!$B$4:$B$10</c:f>
              <c:numCache>
                <c:formatCode>0.0</c:formatCode>
                <c:ptCount val="7"/>
                <c:pt idx="0">
                  <c:v>69.5</c:v>
                </c:pt>
                <c:pt idx="1">
                  <c:v>63.9</c:v>
                </c:pt>
                <c:pt idx="2">
                  <c:v>51.2</c:v>
                </c:pt>
                <c:pt idx="3">
                  <c:v>34.799999999999997</c:v>
                </c:pt>
                <c:pt idx="4">
                  <c:v>19.399999999999999</c:v>
                </c:pt>
                <c:pt idx="5">
                  <c:v>7.8</c:v>
                </c:pt>
                <c:pt idx="6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67-4808-90CE-36B0EFF0C19C}"/>
            </c:ext>
          </c:extLst>
        </c:ser>
        <c:ser>
          <c:idx val="1"/>
          <c:order val="1"/>
          <c:tx>
            <c:strRef>
              <c:f>'Fit dei dati'!$D$3:$D$3</c:f>
              <c:strCache>
                <c:ptCount val="1"/>
                <c:pt idx="0">
                  <c:v>fit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diamond"/>
            <c:size val="7"/>
          </c:marker>
          <c:xVal>
            <c:numRef>
              <c:f>'Fit dei dati'!$A$4:$A$10</c:f>
              <c:numCache>
                <c:formatCode>0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'Fit dei dati'!$D$4:$D$10</c:f>
              <c:numCache>
                <c:formatCode>0.00</c:formatCode>
                <c:ptCount val="7"/>
                <c:pt idx="0">
                  <c:v>70</c:v>
                </c:pt>
                <c:pt idx="1">
                  <c:v>65.310896872089273</c:v>
                </c:pt>
                <c:pt idx="2">
                  <c:v>52.500026810881835</c:v>
                </c:pt>
                <c:pt idx="3">
                  <c:v>35.000046437821382</c:v>
                </c:pt>
                <c:pt idx="4">
                  <c:v>17.500053621804746</c:v>
                </c:pt>
                <c:pt idx="5">
                  <c:v>4.6891495658032403</c:v>
                </c:pt>
                <c:pt idx="6">
                  <c:v>1.2322692884947283E-10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67-4808-90CE-36B0EFF0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435791"/>
        <c:axId val="1316430031"/>
      </c:scatterChart>
      <c:valAx>
        <c:axId val="1316430031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it-IT"/>
                  <a:t>muon flux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it-IT"/>
          </a:p>
        </c:txPr>
        <c:crossAx val="1316435791"/>
        <c:crossesAt val="0"/>
        <c:crossBetween val="midCat"/>
        <c:majorUnit val="10"/>
        <c:minorUnit val="5"/>
      </c:valAx>
      <c:valAx>
        <c:axId val="1316435791"/>
        <c:scaling>
          <c:orientation val="minMax"/>
          <c:max val="9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it-IT"/>
                  <a:t>angle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it-IT"/>
          </a:p>
        </c:txPr>
        <c:crossAx val="1316430031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181849" y="0"/>
    <xdr:ext cx="6223001" cy="42926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575E519-8D77-A4C7-46C5-80FD082A1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1A9E-F68E-4A9F-A4E9-6F5D075E28EB}">
  <dimension ref="A1:E78"/>
  <sheetViews>
    <sheetView topLeftCell="A70" workbookViewId="0">
      <selection activeCell="B79" sqref="B79"/>
    </sheetView>
  </sheetViews>
  <sheetFormatPr defaultRowHeight="17.399999999999999"/>
  <cols>
    <col min="1" max="1" width="17.44140625" style="6" customWidth="1"/>
    <col min="2" max="2" width="22.21875" style="6" customWidth="1"/>
    <col min="3" max="3" width="12.109375" style="6" customWidth="1"/>
    <col min="4" max="4" width="23.109375" style="6" customWidth="1"/>
    <col min="5" max="5" width="25.88671875" style="6" customWidth="1"/>
  </cols>
  <sheetData>
    <row r="1" spans="1:5" ht="21">
      <c r="A1" s="30" t="s">
        <v>11</v>
      </c>
      <c r="B1" s="30"/>
      <c r="C1" s="30"/>
      <c r="D1" s="30"/>
      <c r="E1" s="30"/>
    </row>
    <row r="2" spans="1:5" ht="34.950000000000003" customHeight="1" thickBot="1">
      <c r="A2" s="11" t="s">
        <v>8</v>
      </c>
      <c r="B2" s="11" t="s">
        <v>7</v>
      </c>
      <c r="C2" s="11" t="s">
        <v>6</v>
      </c>
      <c r="D2" s="11" t="s">
        <v>9</v>
      </c>
      <c r="E2" s="11" t="s">
        <v>10</v>
      </c>
    </row>
    <row r="3" spans="1:5">
      <c r="A3" s="14">
        <v>0</v>
      </c>
      <c r="B3" s="15">
        <v>67</v>
      </c>
      <c r="C3" s="15">
        <f>AVERAGE(B3:B12)</f>
        <v>69.5</v>
      </c>
      <c r="D3" s="16">
        <f>STDEVA(B3:B12)</f>
        <v>7.2149536073044542</v>
      </c>
      <c r="E3" s="17">
        <f>(MAX(B3:B12)-MIN(B3:B12))/2</f>
        <v>11.5</v>
      </c>
    </row>
    <row r="4" spans="1:5">
      <c r="A4" s="18"/>
      <c r="B4" s="7">
        <v>67</v>
      </c>
      <c r="C4" s="7"/>
      <c r="D4" s="8"/>
      <c r="E4" s="19"/>
    </row>
    <row r="5" spans="1:5">
      <c r="A5" s="18"/>
      <c r="B5" s="7">
        <v>60</v>
      </c>
      <c r="C5" s="7"/>
      <c r="D5" s="8"/>
      <c r="E5" s="19"/>
    </row>
    <row r="6" spans="1:5">
      <c r="A6" s="18"/>
      <c r="B6" s="7">
        <v>67</v>
      </c>
      <c r="C6" s="7"/>
      <c r="D6" s="8"/>
      <c r="E6" s="19"/>
    </row>
    <row r="7" spans="1:5">
      <c r="A7" s="18"/>
      <c r="B7" s="7">
        <v>68</v>
      </c>
      <c r="C7" s="7"/>
      <c r="D7" s="8"/>
      <c r="E7" s="19"/>
    </row>
    <row r="8" spans="1:5">
      <c r="A8" s="18"/>
      <c r="B8" s="7">
        <v>69</v>
      </c>
      <c r="C8" s="7"/>
      <c r="D8" s="8"/>
      <c r="E8" s="19"/>
    </row>
    <row r="9" spans="1:5">
      <c r="A9" s="18"/>
      <c r="B9" s="7">
        <v>81</v>
      </c>
      <c r="C9" s="7"/>
      <c r="D9" s="8"/>
      <c r="E9" s="19"/>
    </row>
    <row r="10" spans="1:5">
      <c r="A10" s="18"/>
      <c r="B10" s="7">
        <v>70</v>
      </c>
      <c r="C10" s="7"/>
      <c r="D10" s="8"/>
      <c r="E10" s="19"/>
    </row>
    <row r="11" spans="1:5">
      <c r="A11" s="18"/>
      <c r="B11" s="7">
        <v>83</v>
      </c>
      <c r="C11" s="7"/>
      <c r="D11" s="8"/>
      <c r="E11" s="19"/>
    </row>
    <row r="12" spans="1:5" ht="18" thickBot="1">
      <c r="A12" s="20"/>
      <c r="B12" s="21">
        <v>63</v>
      </c>
      <c r="C12" s="21"/>
      <c r="D12" s="22"/>
      <c r="E12" s="23"/>
    </row>
    <row r="13" spans="1:5" ht="18" thickBot="1">
      <c r="A13" s="24"/>
      <c r="B13" s="24"/>
      <c r="C13" s="24"/>
      <c r="D13" s="25"/>
      <c r="E13" s="24"/>
    </row>
    <row r="14" spans="1:5">
      <c r="A14" s="14">
        <v>15</v>
      </c>
      <c r="B14" s="15">
        <v>51</v>
      </c>
      <c r="C14" s="15">
        <f>AVERAGE(B14:B23)</f>
        <v>63.9</v>
      </c>
      <c r="D14" s="16">
        <f>STDEVA(B14:B23)</f>
        <v>11.599329482536678</v>
      </c>
      <c r="E14" s="17">
        <f>(MAX(B14:B23)-MIN(B14:B23))/2</f>
        <v>16</v>
      </c>
    </row>
    <row r="15" spans="1:5">
      <c r="A15" s="18"/>
      <c r="B15" s="7">
        <v>77</v>
      </c>
      <c r="C15" s="7"/>
      <c r="D15" s="8"/>
      <c r="E15" s="19"/>
    </row>
    <row r="16" spans="1:5">
      <c r="A16" s="18"/>
      <c r="B16" s="7">
        <v>56</v>
      </c>
      <c r="C16" s="7"/>
      <c r="D16" s="8"/>
      <c r="E16" s="19"/>
    </row>
    <row r="17" spans="1:5">
      <c r="A17" s="18"/>
      <c r="B17" s="7">
        <v>83</v>
      </c>
      <c r="C17" s="7"/>
      <c r="D17" s="8"/>
      <c r="E17" s="19"/>
    </row>
    <row r="18" spans="1:5">
      <c r="A18" s="18"/>
      <c r="B18" s="7">
        <v>62</v>
      </c>
      <c r="C18" s="7"/>
      <c r="D18" s="8"/>
      <c r="E18" s="19"/>
    </row>
    <row r="19" spans="1:5">
      <c r="A19" s="18"/>
      <c r="B19" s="7">
        <v>59</v>
      </c>
      <c r="C19" s="7"/>
      <c r="D19" s="8"/>
      <c r="E19" s="19"/>
    </row>
    <row r="20" spans="1:5">
      <c r="A20" s="18"/>
      <c r="B20" s="7">
        <v>60</v>
      </c>
      <c r="C20" s="7"/>
      <c r="D20" s="8"/>
      <c r="E20" s="19"/>
    </row>
    <row r="21" spans="1:5">
      <c r="A21" s="18"/>
      <c r="B21" s="7">
        <v>51</v>
      </c>
      <c r="C21" s="7"/>
      <c r="D21" s="8"/>
      <c r="E21" s="19"/>
    </row>
    <row r="22" spans="1:5">
      <c r="A22" s="18"/>
      <c r="B22" s="7">
        <v>79</v>
      </c>
      <c r="C22" s="7"/>
      <c r="D22" s="8"/>
      <c r="E22" s="19"/>
    </row>
    <row r="23" spans="1:5" ht="18" thickBot="1">
      <c r="A23" s="20"/>
      <c r="B23" s="21">
        <v>61</v>
      </c>
      <c r="C23" s="21"/>
      <c r="D23" s="22"/>
      <c r="E23" s="23"/>
    </row>
    <row r="24" spans="1:5" ht="18" thickBot="1">
      <c r="A24" s="24"/>
      <c r="B24" s="24"/>
      <c r="C24" s="24"/>
      <c r="D24" s="25"/>
      <c r="E24" s="24"/>
    </row>
    <row r="25" spans="1:5">
      <c r="A25" s="14">
        <v>30</v>
      </c>
      <c r="B25" s="15">
        <v>50</v>
      </c>
      <c r="C25" s="15">
        <f>AVERAGE(B25:B34)</f>
        <v>51.2</v>
      </c>
      <c r="D25" s="16">
        <f>STDEVA(B25:B34)</f>
        <v>9.9866577659061289</v>
      </c>
      <c r="E25" s="17">
        <f>(MAX(B25:B34)-MIN(B25:B34))/2</f>
        <v>13.5</v>
      </c>
    </row>
    <row r="26" spans="1:5">
      <c r="A26" s="18"/>
      <c r="B26" s="7">
        <v>64</v>
      </c>
      <c r="C26" s="7"/>
      <c r="D26" s="8"/>
      <c r="E26" s="19"/>
    </row>
    <row r="27" spans="1:5">
      <c r="A27" s="18"/>
      <c r="B27" s="7">
        <v>51</v>
      </c>
      <c r="C27" s="7"/>
      <c r="D27" s="8"/>
      <c r="E27" s="19"/>
    </row>
    <row r="28" spans="1:5">
      <c r="A28" s="18"/>
      <c r="B28" s="7">
        <v>65</v>
      </c>
      <c r="C28" s="7"/>
      <c r="D28" s="8"/>
      <c r="E28" s="19"/>
    </row>
    <row r="29" spans="1:5">
      <c r="A29" s="18"/>
      <c r="B29" s="7">
        <v>64</v>
      </c>
      <c r="C29" s="7"/>
      <c r="D29" s="8"/>
      <c r="E29" s="19"/>
    </row>
    <row r="30" spans="1:5">
      <c r="A30" s="18"/>
      <c r="B30" s="7">
        <v>39</v>
      </c>
      <c r="C30" s="7"/>
      <c r="D30" s="8"/>
      <c r="E30" s="19"/>
    </row>
    <row r="31" spans="1:5">
      <c r="A31" s="18"/>
      <c r="B31" s="7">
        <v>38</v>
      </c>
      <c r="C31" s="7"/>
      <c r="D31" s="8"/>
      <c r="E31" s="19"/>
    </row>
    <row r="32" spans="1:5">
      <c r="A32" s="18"/>
      <c r="B32" s="7">
        <v>48</v>
      </c>
      <c r="C32" s="7"/>
      <c r="D32" s="8"/>
      <c r="E32" s="19"/>
    </row>
    <row r="33" spans="1:5">
      <c r="A33" s="18"/>
      <c r="B33" s="7">
        <v>47</v>
      </c>
      <c r="C33" s="7"/>
      <c r="D33" s="8"/>
      <c r="E33" s="19"/>
    </row>
    <row r="34" spans="1:5" ht="18" thickBot="1">
      <c r="A34" s="20"/>
      <c r="B34" s="21">
        <v>46</v>
      </c>
      <c r="C34" s="21"/>
      <c r="D34" s="22"/>
      <c r="E34" s="23"/>
    </row>
    <row r="35" spans="1:5">
      <c r="A35" s="12"/>
      <c r="B35" s="12"/>
      <c r="C35" s="12"/>
      <c r="D35" s="13"/>
      <c r="E35" s="12"/>
    </row>
    <row r="36" spans="1:5">
      <c r="A36" s="26">
        <v>45</v>
      </c>
      <c r="B36" s="26">
        <v>45</v>
      </c>
      <c r="C36" s="26">
        <f>AVERAGE(B36:B45)</f>
        <v>34.799999999999997</v>
      </c>
      <c r="D36" s="27">
        <f>STDEVA(B36:B45)</f>
        <v>5.2238768064425996</v>
      </c>
      <c r="E36" s="26">
        <f>(MAX(B36:B45)-MIN(B36:B45))/2</f>
        <v>8.5</v>
      </c>
    </row>
    <row r="37" spans="1:5">
      <c r="A37" s="26"/>
      <c r="B37" s="26">
        <v>33</v>
      </c>
      <c r="C37" s="26"/>
      <c r="D37" s="27"/>
      <c r="E37" s="26"/>
    </row>
    <row r="38" spans="1:5">
      <c r="A38" s="26"/>
      <c r="B38" s="26">
        <v>30</v>
      </c>
      <c r="C38" s="26"/>
      <c r="D38" s="27"/>
      <c r="E38" s="26"/>
    </row>
    <row r="39" spans="1:5">
      <c r="A39" s="26"/>
      <c r="B39" s="26">
        <v>36</v>
      </c>
      <c r="C39" s="26"/>
      <c r="D39" s="27"/>
      <c r="E39" s="26"/>
    </row>
    <row r="40" spans="1:5">
      <c r="A40" s="26"/>
      <c r="B40" s="26">
        <v>33</v>
      </c>
      <c r="C40" s="26"/>
      <c r="D40" s="27"/>
      <c r="E40" s="26"/>
    </row>
    <row r="41" spans="1:5">
      <c r="A41" s="26"/>
      <c r="B41" s="26">
        <v>32</v>
      </c>
      <c r="C41" s="26"/>
      <c r="D41" s="27"/>
      <c r="E41" s="26"/>
    </row>
    <row r="42" spans="1:5">
      <c r="A42" s="26"/>
      <c r="B42" s="26">
        <v>36</v>
      </c>
      <c r="C42" s="26"/>
      <c r="D42" s="27"/>
      <c r="E42" s="26"/>
    </row>
    <row r="43" spans="1:5">
      <c r="A43" s="26"/>
      <c r="B43" s="26">
        <v>42</v>
      </c>
      <c r="C43" s="26"/>
      <c r="D43" s="27"/>
      <c r="E43" s="26"/>
    </row>
    <row r="44" spans="1:5">
      <c r="A44" s="26"/>
      <c r="B44" s="26">
        <v>33</v>
      </c>
      <c r="C44" s="26"/>
      <c r="D44" s="27"/>
      <c r="E44" s="26"/>
    </row>
    <row r="45" spans="1:5">
      <c r="A45" s="26"/>
      <c r="B45" s="26">
        <v>28</v>
      </c>
      <c r="C45" s="26"/>
      <c r="D45" s="27"/>
      <c r="E45" s="26"/>
    </row>
    <row r="46" spans="1:5" ht="18" thickBot="1">
      <c r="A46" s="28"/>
      <c r="B46" s="28"/>
      <c r="C46" s="28"/>
      <c r="D46" s="29"/>
      <c r="E46" s="28"/>
    </row>
    <row r="47" spans="1:5">
      <c r="A47" s="14">
        <v>60</v>
      </c>
      <c r="B47" s="15">
        <v>21</v>
      </c>
      <c r="C47" s="15">
        <f>AVERAGE(B47:B56)</f>
        <v>19.399999999999999</v>
      </c>
      <c r="D47" s="16">
        <f>STDEVA(B47:B56)</f>
        <v>2.5905812303633948</v>
      </c>
      <c r="E47" s="17">
        <f>(MAX(B47:B56)-MIN(B47:B56))/2</f>
        <v>4.5</v>
      </c>
    </row>
    <row r="48" spans="1:5">
      <c r="A48" s="18"/>
      <c r="B48" s="7">
        <v>21</v>
      </c>
      <c r="C48" s="7"/>
      <c r="D48" s="8"/>
      <c r="E48" s="19"/>
    </row>
    <row r="49" spans="1:5">
      <c r="A49" s="18"/>
      <c r="B49" s="7">
        <v>17</v>
      </c>
      <c r="C49" s="7"/>
      <c r="D49" s="8"/>
      <c r="E49" s="19"/>
    </row>
    <row r="50" spans="1:5">
      <c r="A50" s="18"/>
      <c r="B50" s="7">
        <v>20</v>
      </c>
      <c r="C50" s="7"/>
      <c r="D50" s="8"/>
      <c r="E50" s="19"/>
    </row>
    <row r="51" spans="1:5">
      <c r="A51" s="18"/>
      <c r="B51" s="7">
        <v>17</v>
      </c>
      <c r="C51" s="7"/>
      <c r="D51" s="8"/>
      <c r="E51" s="19"/>
    </row>
    <row r="52" spans="1:5">
      <c r="A52" s="18"/>
      <c r="B52" s="7">
        <v>19</v>
      </c>
      <c r="C52" s="7"/>
      <c r="D52" s="8"/>
      <c r="E52" s="19"/>
    </row>
    <row r="53" spans="1:5">
      <c r="A53" s="18"/>
      <c r="B53" s="7">
        <v>21</v>
      </c>
      <c r="C53" s="7"/>
      <c r="D53" s="8"/>
      <c r="E53" s="19"/>
    </row>
    <row r="54" spans="1:5">
      <c r="A54" s="18"/>
      <c r="B54" s="7">
        <v>19</v>
      </c>
      <c r="C54" s="7"/>
      <c r="D54" s="8"/>
      <c r="E54" s="19"/>
    </row>
    <row r="55" spans="1:5">
      <c r="A55" s="18"/>
      <c r="B55" s="7">
        <v>24</v>
      </c>
      <c r="C55" s="7"/>
      <c r="D55" s="8"/>
      <c r="E55" s="19"/>
    </row>
    <row r="56" spans="1:5" ht="18" thickBot="1">
      <c r="A56" s="20"/>
      <c r="B56" s="21">
        <v>15</v>
      </c>
      <c r="C56" s="21"/>
      <c r="D56" s="22"/>
      <c r="E56" s="23"/>
    </row>
    <row r="57" spans="1:5" ht="18" thickBot="1">
      <c r="A57" s="24"/>
      <c r="B57" s="24"/>
      <c r="C57" s="24"/>
      <c r="D57" s="25"/>
      <c r="E57" s="24"/>
    </row>
    <row r="58" spans="1:5">
      <c r="A58" s="14">
        <v>75</v>
      </c>
      <c r="B58" s="15">
        <v>7</v>
      </c>
      <c r="C58" s="15">
        <f>AVERAGE(B58:B67)</f>
        <v>7.8</v>
      </c>
      <c r="D58" s="16">
        <f>STDEVA(B58:B67)</f>
        <v>2.8596814119369629</v>
      </c>
      <c r="E58" s="17">
        <f>(MAX(B58:B67)-MIN(B58:B67))/2</f>
        <v>4.5</v>
      </c>
    </row>
    <row r="59" spans="1:5">
      <c r="A59" s="18"/>
      <c r="B59" s="7">
        <v>5</v>
      </c>
      <c r="C59" s="7"/>
      <c r="D59" s="8"/>
      <c r="E59" s="19"/>
    </row>
    <row r="60" spans="1:5">
      <c r="A60" s="18"/>
      <c r="B60" s="7">
        <v>7</v>
      </c>
      <c r="C60" s="7"/>
      <c r="D60" s="8"/>
      <c r="E60" s="19"/>
    </row>
    <row r="61" spans="1:5">
      <c r="A61" s="18"/>
      <c r="B61" s="7">
        <v>10</v>
      </c>
      <c r="C61" s="7"/>
      <c r="D61" s="8"/>
      <c r="E61" s="19"/>
    </row>
    <row r="62" spans="1:5">
      <c r="A62" s="18"/>
      <c r="B62" s="7">
        <v>13</v>
      </c>
      <c r="C62" s="7"/>
      <c r="D62" s="8"/>
      <c r="E62" s="19"/>
    </row>
    <row r="63" spans="1:5">
      <c r="A63" s="18"/>
      <c r="B63" s="7">
        <v>6</v>
      </c>
      <c r="C63" s="7"/>
      <c r="D63" s="8"/>
      <c r="E63" s="19"/>
    </row>
    <row r="64" spans="1:5">
      <c r="A64" s="18"/>
      <c r="B64" s="7">
        <v>11</v>
      </c>
      <c r="C64" s="7"/>
      <c r="D64" s="8"/>
      <c r="E64" s="19"/>
    </row>
    <row r="65" spans="1:5">
      <c r="A65" s="18"/>
      <c r="B65" s="7">
        <v>9</v>
      </c>
      <c r="C65" s="7"/>
      <c r="D65" s="8"/>
      <c r="E65" s="19"/>
    </row>
    <row r="66" spans="1:5">
      <c r="A66" s="18"/>
      <c r="B66" s="7">
        <v>4</v>
      </c>
      <c r="C66" s="7"/>
      <c r="D66" s="8"/>
      <c r="E66" s="19"/>
    </row>
    <row r="67" spans="1:5" ht="18" thickBot="1">
      <c r="A67" s="20"/>
      <c r="B67" s="21">
        <v>6</v>
      </c>
      <c r="C67" s="21"/>
      <c r="D67" s="22"/>
      <c r="E67" s="23"/>
    </row>
    <row r="68" spans="1:5" ht="18" thickBot="1">
      <c r="A68" s="24"/>
      <c r="B68" s="24"/>
      <c r="C68" s="24"/>
      <c r="D68" s="25"/>
      <c r="E68" s="24"/>
    </row>
    <row r="69" spans="1:5">
      <c r="A69" s="14">
        <v>90</v>
      </c>
      <c r="B69" s="15">
        <v>9</v>
      </c>
      <c r="C69" s="15">
        <f>AVERAGE(B69:B78)</f>
        <v>3.7</v>
      </c>
      <c r="D69" s="16">
        <f>STDEVA(B69:B78)</f>
        <v>2.5841396591085739</v>
      </c>
      <c r="E69" s="17">
        <f>(MAX(B69:B78)-MIN(B69:B78))/2</f>
        <v>4.5</v>
      </c>
    </row>
    <row r="70" spans="1:5">
      <c r="A70" s="18"/>
      <c r="B70" s="7">
        <v>4</v>
      </c>
      <c r="C70" s="7"/>
      <c r="D70" s="8"/>
      <c r="E70" s="19"/>
    </row>
    <row r="71" spans="1:5">
      <c r="A71" s="18"/>
      <c r="B71" s="7">
        <v>3</v>
      </c>
      <c r="C71" s="7"/>
      <c r="D71" s="8"/>
      <c r="E71" s="19"/>
    </row>
    <row r="72" spans="1:5">
      <c r="A72" s="18"/>
      <c r="B72" s="7">
        <v>5</v>
      </c>
      <c r="C72" s="7"/>
      <c r="D72" s="8"/>
      <c r="E72" s="19"/>
    </row>
    <row r="73" spans="1:5">
      <c r="A73" s="18"/>
      <c r="B73" s="7">
        <v>6</v>
      </c>
      <c r="C73" s="7"/>
      <c r="D73" s="8"/>
      <c r="E73" s="19"/>
    </row>
    <row r="74" spans="1:5">
      <c r="A74" s="18"/>
      <c r="B74" s="7">
        <v>0</v>
      </c>
      <c r="C74" s="7"/>
      <c r="D74" s="8"/>
      <c r="E74" s="19"/>
    </row>
    <row r="75" spans="1:5">
      <c r="A75" s="18"/>
      <c r="B75" s="7">
        <v>3</v>
      </c>
      <c r="C75" s="7"/>
      <c r="D75" s="8"/>
      <c r="E75" s="19"/>
    </row>
    <row r="76" spans="1:5">
      <c r="A76" s="18"/>
      <c r="B76" s="7">
        <v>4</v>
      </c>
      <c r="C76" s="7"/>
      <c r="D76" s="8"/>
      <c r="E76" s="19"/>
    </row>
    <row r="77" spans="1:5">
      <c r="A77" s="18"/>
      <c r="B77" s="7">
        <v>2</v>
      </c>
      <c r="C77" s="7"/>
      <c r="D77" s="8"/>
      <c r="E77" s="19"/>
    </row>
    <row r="78" spans="1:5" ht="18" thickBot="1">
      <c r="A78" s="20"/>
      <c r="B78" s="21">
        <v>1</v>
      </c>
      <c r="C78" s="21"/>
      <c r="D78" s="22"/>
      <c r="E78" s="2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D1BB-E208-4440-8520-02B1111D269A}">
  <dimension ref="A1:E14"/>
  <sheetViews>
    <sheetView tabSelected="1" workbookViewId="0">
      <selection activeCell="C13" sqref="C13"/>
    </sheetView>
  </sheetViews>
  <sheetFormatPr defaultRowHeight="13.2"/>
  <cols>
    <col min="1" max="1" width="13.21875" customWidth="1"/>
    <col min="2" max="2" width="18.77734375" customWidth="1"/>
    <col min="3" max="3" width="36.33203125" customWidth="1"/>
    <col min="4" max="5" width="11.6640625" customWidth="1"/>
  </cols>
  <sheetData>
    <row r="1" spans="1:5" ht="21">
      <c r="A1" s="30" t="s">
        <v>11</v>
      </c>
      <c r="B1" s="30"/>
      <c r="C1" s="30"/>
      <c r="D1" s="30"/>
      <c r="E1" s="30"/>
    </row>
    <row r="3" spans="1:5" ht="21">
      <c r="A3" s="1" t="s">
        <v>13</v>
      </c>
      <c r="B3" s="2" t="s">
        <v>12</v>
      </c>
      <c r="C3" s="9" t="s">
        <v>14</v>
      </c>
      <c r="D3" s="9" t="s">
        <v>0</v>
      </c>
      <c r="E3" s="9" t="s">
        <v>1</v>
      </c>
    </row>
    <row r="4" spans="1:5" ht="21">
      <c r="A4" s="3">
        <v>0</v>
      </c>
      <c r="B4" s="32">
        <v>69.5</v>
      </c>
      <c r="C4" s="10">
        <f t="shared" ref="C4:C10" si="0">1.95*SQRT(B4)</f>
        <v>16.256498700519739</v>
      </c>
      <c r="D4" s="10">
        <f t="shared" ref="D4:D10" si="1">A$14*(COS((A4+B$14)*3.14159/180))^2</f>
        <v>70</v>
      </c>
      <c r="E4" s="10">
        <f t="shared" ref="E4:E10" si="2">(B4-D4)^2</f>
        <v>0.25</v>
      </c>
    </row>
    <row r="5" spans="1:5" ht="21">
      <c r="A5" s="3">
        <v>15</v>
      </c>
      <c r="B5" s="32">
        <v>63.9</v>
      </c>
      <c r="C5" s="10">
        <f t="shared" si="0"/>
        <v>15.587807735534845</v>
      </c>
      <c r="D5" s="10">
        <f t="shared" si="1"/>
        <v>65.310896872089273</v>
      </c>
      <c r="E5" s="10">
        <f t="shared" si="2"/>
        <v>1.9906299836712993</v>
      </c>
    </row>
    <row r="6" spans="1:5" ht="21">
      <c r="A6" s="3">
        <v>30</v>
      </c>
      <c r="B6" s="32">
        <v>51.2</v>
      </c>
      <c r="C6" s="10">
        <f t="shared" si="0"/>
        <v>13.953064179598687</v>
      </c>
      <c r="D6" s="10">
        <f t="shared" si="1"/>
        <v>52.500026810881835</v>
      </c>
      <c r="E6" s="10">
        <f t="shared" si="2"/>
        <v>1.6900697090115862</v>
      </c>
    </row>
    <row r="7" spans="1:5" ht="21">
      <c r="A7" s="3">
        <v>45</v>
      </c>
      <c r="B7" s="32">
        <v>34.799999999999997</v>
      </c>
      <c r="C7" s="10">
        <f t="shared" si="0"/>
        <v>11.503347338927046</v>
      </c>
      <c r="D7" s="10">
        <f t="shared" si="1"/>
        <v>35.000046437821382</v>
      </c>
      <c r="E7" s="10">
        <f t="shared" si="2"/>
        <v>4.0018577285025204E-2</v>
      </c>
    </row>
    <row r="8" spans="1:5" ht="21">
      <c r="A8" s="3">
        <v>60</v>
      </c>
      <c r="B8" s="32">
        <v>19.399999999999999</v>
      </c>
      <c r="C8" s="10">
        <f t="shared" si="0"/>
        <v>8.5888590627626442</v>
      </c>
      <c r="D8" s="10">
        <f t="shared" si="1"/>
        <v>17.500053621804746</v>
      </c>
      <c r="E8" s="10">
        <f t="shared" si="2"/>
        <v>3.6097962400172587</v>
      </c>
    </row>
    <row r="9" spans="1:5" ht="21">
      <c r="A9" s="3">
        <v>75</v>
      </c>
      <c r="B9" s="32">
        <v>7.8</v>
      </c>
      <c r="C9" s="10">
        <f t="shared" si="0"/>
        <v>5.4460536170698868</v>
      </c>
      <c r="D9" s="10">
        <f t="shared" si="1"/>
        <v>4.6891495658032403</v>
      </c>
      <c r="E9" s="10">
        <f t="shared" si="2"/>
        <v>9.6773904239421675</v>
      </c>
    </row>
    <row r="10" spans="1:5" ht="21">
      <c r="A10" s="3">
        <v>90</v>
      </c>
      <c r="B10" s="32">
        <v>3.7</v>
      </c>
      <c r="C10" s="10">
        <f t="shared" si="0"/>
        <v>3.7508998920259122</v>
      </c>
      <c r="D10" s="10">
        <f t="shared" si="1"/>
        <v>1.2322692884947283E-10</v>
      </c>
      <c r="E10" s="10">
        <f t="shared" si="2"/>
        <v>13.689999999088123</v>
      </c>
    </row>
    <row r="11" spans="1:5" ht="20.399999999999999">
      <c r="A11" s="4"/>
      <c r="B11" s="4"/>
      <c r="C11" s="4"/>
      <c r="D11" s="4"/>
      <c r="E11" s="4"/>
    </row>
    <row r="12" spans="1:5" ht="20.399999999999999">
      <c r="A12" s="31" t="s">
        <v>2</v>
      </c>
      <c r="B12" s="31"/>
    </row>
    <row r="13" spans="1:5" ht="20.399999999999999">
      <c r="A13" s="5" t="s">
        <v>3</v>
      </c>
      <c r="B13" s="5" t="s">
        <v>4</v>
      </c>
      <c r="C13" s="4"/>
      <c r="D13" s="4"/>
      <c r="E13" s="5" t="s">
        <v>5</v>
      </c>
    </row>
    <row r="14" spans="1:5" ht="20.399999999999999">
      <c r="A14" s="5">
        <v>70</v>
      </c>
      <c r="B14" s="5">
        <v>0</v>
      </c>
      <c r="C14" s="4"/>
      <c r="D14" s="4"/>
      <c r="E14" s="5">
        <f>(SUM(E4:E10))</f>
        <v>30.947904933015458</v>
      </c>
    </row>
  </sheetData>
  <mergeCells count="2">
    <mergeCell ref="A1:E1"/>
    <mergeCell ref="A12:B12"/>
  </mergeCells>
  <pageMargins left="0" right="0" top="0.39370078740157483" bottom="0.39370078740157483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Misure</vt:lpstr>
      <vt:lpstr>Fit dei 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cinau</dc:creator>
  <cp:lastModifiedBy>infnlnl</cp:lastModifiedBy>
  <cp:revision>13</cp:revision>
  <dcterms:created xsi:type="dcterms:W3CDTF">2022-10-25T17:04:27Z</dcterms:created>
  <dcterms:modified xsi:type="dcterms:W3CDTF">2025-11-13T15:57:55Z</dcterms:modified>
</cp:coreProperties>
</file>