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0"/>
  <workbookPr/>
  <xr:revisionPtr revIDLastSave="0" documentId="8_{E6548653-3EAF-42EC-8258-C02CA9627B66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2026" sheetId="2" r:id="rId1"/>
    <sheet name="2025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2" l="1"/>
  <c r="A23" i="2"/>
  <c r="Z24" i="2"/>
  <c r="AA24" i="2"/>
  <c r="Y24" i="2"/>
  <c r="A5" i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20" i="2"/>
  <c r="V19" i="2"/>
  <c r="V21" i="2"/>
  <c r="V22" i="2"/>
  <c r="V23" i="2"/>
  <c r="U10" i="2"/>
  <c r="AA10" i="2" s="1"/>
  <c r="W24" i="2"/>
  <c r="T24" i="2"/>
  <c r="S24" i="2"/>
  <c r="R24" i="2"/>
  <c r="Q24" i="2"/>
  <c r="P24" i="2"/>
  <c r="O24" i="2"/>
  <c r="N24" i="2"/>
  <c r="M24" i="2"/>
  <c r="J24" i="2"/>
  <c r="I24" i="2"/>
  <c r="H24" i="2"/>
  <c r="G24" i="2"/>
  <c r="F24" i="2"/>
  <c r="E24" i="2"/>
  <c r="U23" i="2"/>
  <c r="AA23" i="2" s="1"/>
  <c r="U22" i="2"/>
  <c r="AA22" i="2" s="1"/>
  <c r="U21" i="2"/>
  <c r="AA21" i="2" s="1"/>
  <c r="A21" i="2"/>
  <c r="U19" i="2"/>
  <c r="AA19" i="2" s="1"/>
  <c r="A19" i="2"/>
  <c r="U20" i="2"/>
  <c r="A20" i="2"/>
  <c r="U18" i="2"/>
  <c r="AA18" i="2" s="1"/>
  <c r="A18" i="2"/>
  <c r="U17" i="2"/>
  <c r="AA17" i="2" s="1"/>
  <c r="A17" i="2"/>
  <c r="U16" i="2"/>
  <c r="AA16" i="2" s="1"/>
  <c r="A16" i="2"/>
  <c r="U15" i="2"/>
  <c r="A15" i="2"/>
  <c r="U14" i="2"/>
  <c r="A14" i="2"/>
  <c r="U13" i="2"/>
  <c r="A13" i="2"/>
  <c r="U12" i="2"/>
  <c r="A12" i="2"/>
  <c r="U11" i="2"/>
  <c r="A11" i="2"/>
  <c r="X10" i="2"/>
  <c r="A10" i="2"/>
  <c r="L24" i="2"/>
  <c r="K24" i="2"/>
  <c r="U8" i="2"/>
  <c r="AA8" i="2" s="1"/>
  <c r="A8" i="2"/>
  <c r="U7" i="2"/>
  <c r="A7" i="2"/>
  <c r="U6" i="2"/>
  <c r="AA6" i="2" s="1"/>
  <c r="A6" i="2"/>
  <c r="U5" i="2"/>
  <c r="A5" i="2"/>
  <c r="U4" i="2"/>
  <c r="AA4" i="2" s="1"/>
  <c r="V3" i="2"/>
  <c r="U3" i="2"/>
  <c r="V23" i="1"/>
  <c r="X23" i="1" s="1"/>
  <c r="V22" i="1"/>
  <c r="X22" i="1" s="1"/>
  <c r="U23" i="1"/>
  <c r="U22" i="1"/>
  <c r="U24" i="1"/>
  <c r="Q24" i="1"/>
  <c r="M24" i="1"/>
  <c r="C24" i="1"/>
  <c r="V21" i="1"/>
  <c r="U19" i="1"/>
  <c r="U13" i="1"/>
  <c r="U7" i="1"/>
  <c r="E24" i="1"/>
  <c r="L9" i="1"/>
  <c r="D9" i="1"/>
  <c r="V3" i="1"/>
  <c r="X10" i="1"/>
  <c r="X13" i="1"/>
  <c r="X19" i="1"/>
  <c r="A10" i="1"/>
  <c r="Z19" i="1"/>
  <c r="Z4" i="1"/>
  <c r="Z5" i="1"/>
  <c r="Z7" i="1"/>
  <c r="Z10" i="1"/>
  <c r="Z12" i="1"/>
  <c r="Z13" i="1"/>
  <c r="Z14" i="1"/>
  <c r="Z15" i="1"/>
  <c r="Z21" i="1"/>
  <c r="Y24" i="1"/>
  <c r="W24" i="1"/>
  <c r="F24" i="1"/>
  <c r="K9" i="1"/>
  <c r="C9" i="1"/>
  <c r="U11" i="1"/>
  <c r="U20" i="1"/>
  <c r="A20" i="1" s="1"/>
  <c r="U14" i="1"/>
  <c r="U16" i="1"/>
  <c r="A16" i="1" s="1"/>
  <c r="U4" i="1"/>
  <c r="Z3" i="1"/>
  <c r="V6" i="1"/>
  <c r="V9" i="1"/>
  <c r="V8" i="1"/>
  <c r="Z11" i="1"/>
  <c r="V16" i="1"/>
  <c r="V17" i="1"/>
  <c r="V18" i="1"/>
  <c r="V20" i="1"/>
  <c r="U5" i="1"/>
  <c r="U6" i="1"/>
  <c r="A6" i="1" s="1"/>
  <c r="U9" i="1"/>
  <c r="A9" i="1" s="1"/>
  <c r="U8" i="1"/>
  <c r="A8" i="1" s="1"/>
  <c r="U12" i="1"/>
  <c r="A13" i="1"/>
  <c r="U15" i="1"/>
  <c r="U17" i="1"/>
  <c r="A17" i="1" s="1"/>
  <c r="U18" i="1"/>
  <c r="A18" i="1" s="1"/>
  <c r="A19" i="1"/>
  <c r="U21" i="1"/>
  <c r="U3" i="1"/>
  <c r="X3" i="1" s="1"/>
  <c r="T24" i="1"/>
  <c r="R24" i="1"/>
  <c r="P24" i="1"/>
  <c r="N24" i="1"/>
  <c r="L24" i="1"/>
  <c r="J24" i="1"/>
  <c r="H24" i="1"/>
  <c r="D24" i="1"/>
  <c r="O24" i="1"/>
  <c r="S24" i="1"/>
  <c r="G24" i="1"/>
  <c r="I24" i="1"/>
  <c r="K24" i="1"/>
  <c r="A3" i="2" l="1"/>
  <c r="AA3" i="2"/>
  <c r="X5" i="2"/>
  <c r="AA5" i="2"/>
  <c r="X7" i="2"/>
  <c r="AA7" i="2"/>
  <c r="X11" i="2"/>
  <c r="AA11" i="2"/>
  <c r="X12" i="2"/>
  <c r="AA12" i="2"/>
  <c r="X13" i="2"/>
  <c r="AA13" i="2"/>
  <c r="X14" i="2"/>
  <c r="AA14" i="2"/>
  <c r="X15" i="2"/>
  <c r="AA15" i="2"/>
  <c r="X20" i="2"/>
  <c r="AA20" i="2"/>
  <c r="X4" i="2"/>
  <c r="A4" i="2"/>
  <c r="X3" i="2"/>
  <c r="X6" i="2"/>
  <c r="X8" i="2"/>
  <c r="C24" i="2"/>
  <c r="U9" i="2"/>
  <c r="AA9" i="2" s="1"/>
  <c r="D24" i="2"/>
  <c r="X16" i="2"/>
  <c r="X17" i="2"/>
  <c r="X18" i="2"/>
  <c r="X19" i="2"/>
  <c r="X21" i="2"/>
  <c r="X22" i="2"/>
  <c r="X23" i="2"/>
  <c r="A21" i="1"/>
  <c r="X21" i="1"/>
  <c r="A15" i="1"/>
  <c r="X15" i="1"/>
  <c r="A12" i="1"/>
  <c r="X12" i="1"/>
  <c r="X5" i="1"/>
  <c r="Z20" i="1"/>
  <c r="X20" i="1"/>
  <c r="Z18" i="1"/>
  <c r="X18" i="1"/>
  <c r="Z17" i="1"/>
  <c r="X17" i="1"/>
  <c r="Z16" i="1"/>
  <c r="X16" i="1"/>
  <c r="Z6" i="1"/>
  <c r="X6" i="1"/>
  <c r="A4" i="1"/>
  <c r="X4" i="1"/>
  <c r="A14" i="1"/>
  <c r="X14" i="1"/>
  <c r="A11" i="1"/>
  <c r="X11" i="1"/>
  <c r="V24" i="1"/>
  <c r="Z8" i="1"/>
  <c r="X8" i="1"/>
  <c r="A7" i="1"/>
  <c r="X7" i="1"/>
  <c r="Z9" i="1"/>
  <c r="X9" i="1"/>
  <c r="A24" i="1"/>
  <c r="A3" i="1"/>
  <c r="V25" i="1"/>
  <c r="X9" i="2" l="1"/>
  <c r="V24" i="2"/>
  <c r="A9" i="2"/>
  <c r="U24" i="2"/>
  <c r="A24" i="2" s="1"/>
  <c r="Z24" i="1"/>
  <c r="X24" i="1"/>
  <c r="V25" i="2" l="1"/>
  <c r="X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tc={8A9EAE5D-BA8A-4DDC-A25E-9FB03A27E63B}</author>
  </authors>
  <commentList>
    <comment ref="N16" authorId="0" shapeId="0" xr:uid="{8A9EAE5D-BA8A-4DDC-A25E-9FB03A27E63B}">
      <text>
        <t>[Threaded comment]
Your version of Excel allows you to read this threaded comment; however, any edits to it will get removed if the file is opened in a newer version of Excel. Learn more: https://go.microsoft.com/fwlink/?linkid=870924
Comment:
    facciamo riferimento alla spesa albergo docenti per PID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tc={95708A20-2E2A-4BEF-B014-BCE09B5AA231}</author>
  </authors>
  <commentList>
    <comment ref="N16" authorId="0" shapeId="0" xr:uid="{95708A20-2E2A-4BEF-B014-BCE09B5AA231}">
      <text>
        <t>[Threaded comment]
Your version of Excel allows you to read this threaded comment; however, any edits to it will get removed if the file is opened in a newer version of Excel. Learn more: https://go.microsoft.com/fwlink/?linkid=870924
Comment:
    facciamo riferimento alla spesa albergo docenti per PID</t>
      </text>
    </comment>
  </commentList>
</comments>
</file>

<file path=xl/sharedStrings.xml><?xml version="1.0" encoding="utf-8"?>
<sst xmlns="http://schemas.openxmlformats.org/spreadsheetml/2006/main" count="163" uniqueCount="96">
  <si>
    <t>Richieste</t>
  </si>
  <si>
    <t>Assegnato 2026</t>
  </si>
  <si>
    <t>Missioni</t>
  </si>
  <si>
    <t>Missioni Ass.</t>
  </si>
  <si>
    <t>Festival</t>
  </si>
  <si>
    <t>Festival Ass.</t>
  </si>
  <si>
    <t>Master Camp</t>
  </si>
  <si>
    <t>Master Camp Ass.</t>
  </si>
  <si>
    <t>Premi gadget</t>
  </si>
  <si>
    <t>Premi gadget Ass.</t>
  </si>
  <si>
    <t>Attrezzature</t>
  </si>
  <si>
    <t>Attr. Ass.</t>
  </si>
  <si>
    <t>eventi</t>
  </si>
  <si>
    <t>eventi Ass.</t>
  </si>
  <si>
    <t>Sito WEB</t>
  </si>
  <si>
    <t>Sito WEB Ass.</t>
  </si>
  <si>
    <t>Trasporti</t>
  </si>
  <si>
    <t>Trasporti Ass.</t>
  </si>
  <si>
    <t>varie</t>
  </si>
  <si>
    <t>Varie ass</t>
  </si>
  <si>
    <t>Totale Prev</t>
  </si>
  <si>
    <t>Totale ass.</t>
  </si>
  <si>
    <t>Ass SJ</t>
  </si>
  <si>
    <t xml:space="preserve">% </t>
  </si>
  <si>
    <t>Budget 2024</t>
  </si>
  <si>
    <t>Budget 2025</t>
  </si>
  <si>
    <t>Diff 2026 2025</t>
  </si>
  <si>
    <t>Aggiornamenti</t>
  </si>
  <si>
    <t>A&amp;S</t>
  </si>
  <si>
    <t>ASIMOV</t>
  </si>
  <si>
    <t>DARK</t>
  </si>
  <si>
    <t>GAME</t>
  </si>
  <si>
    <t>HEPSCAPE</t>
  </si>
  <si>
    <t xml:space="preserve"> </t>
  </si>
  <si>
    <t>HOPE</t>
  </si>
  <si>
    <t>INFN KIDS</t>
  </si>
  <si>
    <t>ISP</t>
  </si>
  <si>
    <t>LAB2GO</t>
  </si>
  <si>
    <t>Masterclass</t>
  </si>
  <si>
    <t>OCRA</t>
  </si>
  <si>
    <t>PID</t>
  </si>
  <si>
    <t>POS</t>
  </si>
  <si>
    <t>RADIOLAB</t>
  </si>
  <si>
    <t>Stage</t>
  </si>
  <si>
    <t>SXT</t>
  </si>
  <si>
    <t>Teatro</t>
  </si>
  <si>
    <t>Presidente</t>
  </si>
  <si>
    <t>Ref</t>
  </si>
  <si>
    <t>Totale</t>
  </si>
  <si>
    <t>Diff 2025 2024</t>
  </si>
  <si>
    <t>Progetto</t>
  </si>
  <si>
    <t>Sito</t>
  </si>
  <si>
    <t>Ditta</t>
  </si>
  <si>
    <t>Costo annuale</t>
  </si>
  <si>
    <t>Costo ristrutturazione</t>
  </si>
  <si>
    <t>https://www.premio-asimov.it/</t>
  </si>
  <si>
    <t>DeepBlue</t>
  </si>
  <si>
    <t>regalo (sponsor)</t>
  </si>
  <si>
    <t>regalo</t>
  </si>
  <si>
    <t>https://web.infn.it/OCRA/</t>
  </si>
  <si>
    <t>Multimedia Service</t>
  </si>
  <si>
    <t>€            8.0</t>
  </si>
  <si>
    <t>€          0.5</t>
  </si>
  <si>
    <t>€        10.5</t>
  </si>
  <si>
    <t>€           4.5</t>
  </si>
  <si>
    <t>RadioLab</t>
  </si>
  <si>
    <t>https://web.infn.it/RadioLAB/</t>
  </si>
  <si>
    <t>Clarity</t>
  </si>
  <si>
    <t>INSPYRE</t>
  </si>
  <si>
    <t>https://comedu.lnf.infn.it/inspyre/</t>
  </si>
  <si>
    <t>nessuna</t>
  </si>
  <si>
    <t>--</t>
  </si>
  <si>
    <t>Art &amp; Science</t>
  </si>
  <si>
    <t>https://artandscience.infn.it/</t>
  </si>
  <si>
    <t>mlpstudio</t>
  </si>
  <si>
    <t>Dark</t>
  </si>
  <si>
    <t>https://dark.infn.it</t>
  </si>
  <si>
    <t>MASTERCLASS*</t>
  </si>
  <si>
    <t> https://masterclass.infn.it/  </t>
  </si>
  <si>
    <t>INFN Kids</t>
  </si>
  <si>
    <t>https://web.infn.it/infn-kids/</t>
  </si>
  <si>
    <t>Lab2Go</t>
  </si>
  <si>
    <t>https://web.infn.it/lab2go/</t>
  </si>
  <si>
    <t>https://aggiornamenti.infn.it/</t>
  </si>
  <si>
    <t>https://www.visualgrafika.it/</t>
  </si>
  <si>
    <t>3550+IVA</t>
  </si>
  <si>
    <t>Il costo ha compreso anche la realizzazione di brochure con la stessa grafica</t>
  </si>
  <si>
    <t>https://pid.web.roma2.infn.it/</t>
  </si>
  <si>
    <t>SxT</t>
  </si>
  <si>
    <t>https://scienzapertutti.infn.it</t>
  </si>
  <si>
    <t>MULTIMEDIA SERVICE DI ANTONELLO EPIFANI</t>
  </si>
  <si>
    <t>400 + iva</t>
  </si>
  <si>
    <t>1500 + iva</t>
  </si>
  <si>
    <t>Ristrutturato nel 2023</t>
  </si>
  <si>
    <t>https://web.infn.it/hepscape/</t>
  </si>
  <si>
    <t>Giochi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</si>
</sst>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\ * #,##0.00_);_([$€-2]\ * \(#,##0.00\);_([$€-2]\ * &quot;-&quot;??_);_(@_)"/>
    <numFmt numFmtId="165" formatCode="_([$€-2]\ * #,##0.0_);_([$€-2]\ * \(#,##0.0\);_([$€-2]\ * &quot;-&quot;??_);_(@_)"/>
    <numFmt numFmtId="166" formatCode="_([$€-2]\ * #,##0.0_);_([$€-2]\ * \(#,##0.0\);_([$€-2]\ * &quot;-&quot;?_);_(@_)"/>
  </numFmts>
  <fonts count="9">
    <font>
      <sz val="11"/>
      <color theme="1"/>
      <name val="Aptos Narrow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0"/>
      <color rgb="FF000000"/>
      <name val="Arial"/>
    </font>
    <font>
      <sz val="9"/>
      <color rgb="FF73879C"/>
      <name val="Helvetica Neue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1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1" fillId="2" borderId="4" xfId="0" applyFont="1" applyFill="1" applyBorder="1"/>
    <xf numFmtId="164" fontId="3" fillId="0" borderId="0" xfId="0" applyNumberFormat="1" applyFont="1"/>
    <xf numFmtId="0" fontId="0" fillId="2" borderId="0" xfId="0" applyFill="1"/>
    <xf numFmtId="165" fontId="0" fillId="0" borderId="1" xfId="0" applyNumberFormat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 vertical="center"/>
    </xf>
    <xf numFmtId="165" fontId="0" fillId="3" borderId="1" xfId="0" applyNumberForma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166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7" fillId="4" borderId="6" xfId="0" applyFont="1" applyFill="1" applyBorder="1" applyAlignment="1">
      <alignment horizontal="left"/>
    </xf>
    <xf numFmtId="0" fontId="6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6" xfId="0" applyFont="1" applyBorder="1" applyAlignment="1">
      <alignment horizontal="left"/>
    </xf>
    <xf numFmtId="0" fontId="6" fillId="0" borderId="0" xfId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8" fillId="0" borderId="0" xfId="0" applyFont="1"/>
    <xf numFmtId="0" fontId="7" fillId="5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0" fontId="4" fillId="6" borderId="1" xfId="0" applyFont="1" applyFill="1" applyBorder="1" applyAlignment="1">
      <alignment horizontal="center" wrapText="1"/>
    </xf>
    <xf numFmtId="165" fontId="0" fillId="6" borderId="1" xfId="0" applyNumberFormat="1" applyFill="1" applyBorder="1"/>
    <xf numFmtId="165" fontId="3" fillId="6" borderId="1" xfId="0" applyNumberFormat="1" applyFont="1" applyFill="1" applyBorder="1"/>
    <xf numFmtId="0" fontId="4" fillId="6" borderId="3" xfId="0" applyFont="1" applyFill="1" applyBorder="1" applyAlignment="1">
      <alignment horizontal="center" wrapText="1"/>
    </xf>
    <xf numFmtId="165" fontId="0" fillId="6" borderId="3" xfId="0" applyNumberFormat="1" applyFill="1" applyBorder="1"/>
    <xf numFmtId="166" fontId="3" fillId="6" borderId="3" xfId="0" applyNumberFormat="1" applyFont="1" applyFill="1" applyBorder="1"/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166" fontId="0" fillId="3" borderId="1" xfId="0" applyNumberFormat="1" applyFill="1" applyBorder="1"/>
    <xf numFmtId="165" fontId="0" fillId="3" borderId="3" xfId="0" applyNumberFormat="1" applyFill="1" applyBorder="1"/>
    <xf numFmtId="9" fontId="0" fillId="3" borderId="3" xfId="0" applyNumberFormat="1" applyFill="1" applyBorder="1"/>
    <xf numFmtId="9" fontId="3" fillId="3" borderId="3" xfId="0" applyNumberFormat="1" applyFont="1" applyFill="1" applyBorder="1"/>
    <xf numFmtId="166" fontId="3" fillId="3" borderId="2" xfId="0" applyNumberFormat="1" applyFont="1" applyFill="1" applyBorder="1"/>
    <xf numFmtId="166" fontId="3" fillId="3" borderId="4" xfId="0" applyNumberFormat="1" applyFont="1" applyFill="1" applyBorder="1"/>
    <xf numFmtId="0" fontId="2" fillId="2" borderId="0" xfId="0" applyFont="1" applyFill="1" applyAlignment="1">
      <alignment wrapText="1"/>
    </xf>
    <xf numFmtId="165" fontId="0" fillId="3" borderId="4" xfId="0" applyNumberFormat="1" applyFill="1" applyBorder="1"/>
    <xf numFmtId="0" fontId="0" fillId="0" borderId="2" xfId="0" applyBorder="1" applyAlignment="1">
      <alignment horizontal="center" vertical="center" wrapText="1"/>
    </xf>
    <xf numFmtId="164" fontId="0" fillId="6" borderId="3" xfId="0" applyNumberFormat="1" applyFill="1" applyBorder="1"/>
    <xf numFmtId="164" fontId="0" fillId="6" borderId="1" xfId="0" applyNumberFormat="1" applyFill="1" applyBorder="1"/>
    <xf numFmtId="164" fontId="3" fillId="6" borderId="3" xfId="0" applyNumberFormat="1" applyFont="1" applyFill="1" applyBorder="1"/>
    <xf numFmtId="0" fontId="4" fillId="0" borderId="0" xfId="0" applyFont="1" applyAlignment="1">
      <alignment horizontal="center" vertical="center"/>
    </xf>
    <xf numFmtId="0" fontId="4" fillId="7" borderId="3" xfId="0" applyFont="1" applyFill="1" applyBorder="1" applyAlignment="1">
      <alignment horizontal="center" wrapText="1"/>
    </xf>
    <xf numFmtId="9" fontId="0" fillId="7" borderId="3" xfId="0" applyNumberFormat="1" applyFill="1" applyBorder="1"/>
    <xf numFmtId="9" fontId="3" fillId="7" borderId="3" xfId="0" applyNumberFormat="1" applyFont="1" applyFill="1" applyBorder="1"/>
    <xf numFmtId="166" fontId="3" fillId="3" borderId="3" xfId="0" applyNumberFormat="1" applyFont="1" applyFill="1" applyBorder="1" applyAlignment="1">
      <alignment horizontal="left" vertical="center" wrapText="1"/>
    </xf>
    <xf numFmtId="166" fontId="3" fillId="3" borderId="7" xfId="0" applyNumberFormat="1" applyFont="1" applyFill="1" applyBorder="1" applyAlignment="1">
      <alignment horizontal="lef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Assegnazione 2025 per progetto CC3M (19)</a:t>
            </a:r>
          </a:p>
        </c:rich>
      </c:tx>
      <c:layout>
        <c:manualLayout>
          <c:xMode val="edge"/>
          <c:yMode val="edge"/>
          <c:x val="0.36406418143044622"/>
          <c:y val="2.8845893012152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D86D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AD-4D70-BF16-08F797A8F187}"/>
              </c:ext>
            </c:extLst>
          </c:dPt>
          <c:dPt>
            <c:idx val="7"/>
            <c:invertIfNegative val="0"/>
            <c:bubble3D val="0"/>
            <c:spPr>
              <a:solidFill>
                <a:srgbClr val="D86D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0AD-4D70-BF16-08F797A8F187}"/>
              </c:ext>
            </c:extLst>
          </c:dPt>
          <c:dPt>
            <c:idx val="17"/>
            <c:invertIfNegative val="0"/>
            <c:bubble3D val="0"/>
            <c:spPr>
              <a:solidFill>
                <a:srgbClr val="D86D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AD-4D70-BF16-08F797A8F187}"/>
              </c:ext>
            </c:extLst>
          </c:dPt>
          <c:dPt>
            <c:idx val="18"/>
            <c:invertIfNegative val="0"/>
            <c:bubble3D val="0"/>
            <c:spPr>
              <a:solidFill>
                <a:srgbClr val="D86D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AD-4D70-BF16-08F797A8F1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'2025'!$B$3:$B$21</c:f>
              <c:strCache>
                <c:ptCount val="19"/>
                <c:pt idx="0">
                  <c:v>Aggiornamenti</c:v>
                </c:pt>
                <c:pt idx="1">
                  <c:v>A&amp;S</c:v>
                </c:pt>
                <c:pt idx="2">
                  <c:v>ASIMOV</c:v>
                </c:pt>
                <c:pt idx="3">
                  <c:v>DARK</c:v>
                </c:pt>
                <c:pt idx="4">
                  <c:v>Festival</c:v>
                </c:pt>
                <c:pt idx="5">
                  <c:v>GAME</c:v>
                </c:pt>
                <c:pt idx="6">
                  <c:v>HEPSCAPE</c:v>
                </c:pt>
                <c:pt idx="7">
                  <c:v>HOPE</c:v>
                </c:pt>
                <c:pt idx="8">
                  <c:v>INFN KIDS</c:v>
                </c:pt>
                <c:pt idx="9">
                  <c:v>ISP</c:v>
                </c:pt>
                <c:pt idx="10">
                  <c:v>LAB2GO</c:v>
                </c:pt>
                <c:pt idx="11">
                  <c:v>Masterclass</c:v>
                </c:pt>
                <c:pt idx="12">
                  <c:v>OCRA</c:v>
                </c:pt>
                <c:pt idx="13">
                  <c:v>PID</c:v>
                </c:pt>
                <c:pt idx="14">
                  <c:v>POS</c:v>
                </c:pt>
                <c:pt idx="15">
                  <c:v>RADIOLAB</c:v>
                </c:pt>
                <c:pt idx="16">
                  <c:v>SXT</c:v>
                </c:pt>
                <c:pt idx="17">
                  <c:v>Stage</c:v>
                </c:pt>
                <c:pt idx="18">
                  <c:v>Teatro</c:v>
                </c:pt>
              </c:strCache>
            </c:strRef>
          </c:cat>
          <c:val>
            <c:numRef>
              <c:f>'2025'!$U$3:$U$21</c:f>
              <c:numCache>
                <c:formatCode>_([$€-2]\ * #,##0.0_);_([$€-2]\ * \(#,##0.0\);_([$€-2]\ * "-"??_);_(@_)</c:formatCode>
                <c:ptCount val="19"/>
                <c:pt idx="0">
                  <c:v>17.5</c:v>
                </c:pt>
                <c:pt idx="1">
                  <c:v>39</c:v>
                </c:pt>
                <c:pt idx="2">
                  <c:v>23.5</c:v>
                </c:pt>
                <c:pt idx="3">
                  <c:v>15</c:v>
                </c:pt>
                <c:pt idx="4">
                  <c:v>70.5</c:v>
                </c:pt>
                <c:pt idx="5">
                  <c:v>11.5</c:v>
                </c:pt>
                <c:pt idx="6">
                  <c:v>25</c:v>
                </c:pt>
                <c:pt idx="7">
                  <c:v>20</c:v>
                </c:pt>
                <c:pt idx="8">
                  <c:v>26.5</c:v>
                </c:pt>
                <c:pt idx="9">
                  <c:v>16.5</c:v>
                </c:pt>
                <c:pt idx="10">
                  <c:v>30</c:v>
                </c:pt>
                <c:pt idx="11">
                  <c:v>43.5</c:v>
                </c:pt>
                <c:pt idx="12">
                  <c:v>34.5</c:v>
                </c:pt>
                <c:pt idx="13">
                  <c:v>33</c:v>
                </c:pt>
                <c:pt idx="14">
                  <c:v>7.5</c:v>
                </c:pt>
                <c:pt idx="15">
                  <c:v>40.5</c:v>
                </c:pt>
                <c:pt idx="16">
                  <c:v>12.5</c:v>
                </c:pt>
                <c:pt idx="17">
                  <c:v>10.5</c:v>
                </c:pt>
                <c:pt idx="1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98-41D8-BE8B-77167801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27"/>
        <c:axId val="825324040"/>
        <c:axId val="825326088"/>
      </c:barChart>
      <c:catAx>
        <c:axId val="82532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326088"/>
        <c:crosses val="autoZero"/>
        <c:auto val="1"/>
        <c:lblAlgn val="ctr"/>
        <c:lblOffset val="100"/>
        <c:noMultiLvlLbl val="0"/>
      </c:catAx>
      <c:valAx>
        <c:axId val="82532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€-2]\ * #,##0.0_);_([$€-2]\ * \(#,##0.0\);_([$€-2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32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Assengato/Richiesto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'2025'!$B$3:$B$21</c:f>
              <c:strCache>
                <c:ptCount val="19"/>
                <c:pt idx="0">
                  <c:v>Aggiornamenti</c:v>
                </c:pt>
                <c:pt idx="1">
                  <c:v>A&amp;S</c:v>
                </c:pt>
                <c:pt idx="2">
                  <c:v>ASIMOV</c:v>
                </c:pt>
                <c:pt idx="3">
                  <c:v>DARK</c:v>
                </c:pt>
                <c:pt idx="4">
                  <c:v>Festival</c:v>
                </c:pt>
                <c:pt idx="5">
                  <c:v>GAME</c:v>
                </c:pt>
                <c:pt idx="6">
                  <c:v>HEPSCAPE</c:v>
                </c:pt>
                <c:pt idx="7">
                  <c:v>HOPE</c:v>
                </c:pt>
                <c:pt idx="8">
                  <c:v>INFN KIDS</c:v>
                </c:pt>
                <c:pt idx="9">
                  <c:v>ISP</c:v>
                </c:pt>
                <c:pt idx="10">
                  <c:v>LAB2GO</c:v>
                </c:pt>
                <c:pt idx="11">
                  <c:v>Masterclass</c:v>
                </c:pt>
                <c:pt idx="12">
                  <c:v>OCRA</c:v>
                </c:pt>
                <c:pt idx="13">
                  <c:v>PID</c:v>
                </c:pt>
                <c:pt idx="14">
                  <c:v>POS</c:v>
                </c:pt>
                <c:pt idx="15">
                  <c:v>RADIOLAB</c:v>
                </c:pt>
                <c:pt idx="16">
                  <c:v>SXT</c:v>
                </c:pt>
                <c:pt idx="17">
                  <c:v>Stage</c:v>
                </c:pt>
                <c:pt idx="18">
                  <c:v>Teatro</c:v>
                </c:pt>
              </c:strCache>
            </c:strRef>
          </c:cat>
          <c:val>
            <c:numRef>
              <c:f>'2025'!$X$3:$X$21</c:f>
              <c:numCache>
                <c:formatCode>0%</c:formatCode>
                <c:ptCount val="19"/>
                <c:pt idx="0">
                  <c:v>0.7142857142857143</c:v>
                </c:pt>
                <c:pt idx="1">
                  <c:v>0.78205128205128205</c:v>
                </c:pt>
                <c:pt idx="2">
                  <c:v>0.65957446808510634</c:v>
                </c:pt>
                <c:pt idx="3">
                  <c:v>0.13333333333333333</c:v>
                </c:pt>
                <c:pt idx="4">
                  <c:v>0.85106382978723405</c:v>
                </c:pt>
                <c:pt idx="5">
                  <c:v>0.82608695652173914</c:v>
                </c:pt>
                <c:pt idx="6">
                  <c:v>0.52</c:v>
                </c:pt>
                <c:pt idx="7">
                  <c:v>0.55000000000000004</c:v>
                </c:pt>
                <c:pt idx="8">
                  <c:v>0.83018867924528306</c:v>
                </c:pt>
                <c:pt idx="9">
                  <c:v>0.81818181818181823</c:v>
                </c:pt>
                <c:pt idx="10">
                  <c:v>0.71666666666666667</c:v>
                </c:pt>
                <c:pt idx="11">
                  <c:v>0.37931034482758619</c:v>
                </c:pt>
                <c:pt idx="12">
                  <c:v>0.42028985507246375</c:v>
                </c:pt>
                <c:pt idx="13">
                  <c:v>0.96969696969696972</c:v>
                </c:pt>
                <c:pt idx="14">
                  <c:v>1</c:v>
                </c:pt>
                <c:pt idx="15">
                  <c:v>0.58024691358024694</c:v>
                </c:pt>
                <c:pt idx="16">
                  <c:v>0.72</c:v>
                </c:pt>
                <c:pt idx="17">
                  <c:v>0.66666666666666663</c:v>
                </c:pt>
                <c:pt idx="18">
                  <c:v>0.29310344827586204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0-44C1-ADC1-147C0B20F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-27"/>
        <c:axId val="846242824"/>
        <c:axId val="846244872"/>
      </c:barChart>
      <c:catAx>
        <c:axId val="84624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244872"/>
        <c:crosses val="autoZero"/>
        <c:auto val="1"/>
        <c:lblAlgn val="ctr"/>
        <c:lblOffset val="100"/>
        <c:noMultiLvlLbl val="0"/>
      </c:catAx>
      <c:valAx>
        <c:axId val="84624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242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differenza 2025-2024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'2025'!$B$3:$B$21</c:f>
              <c:strCache>
                <c:ptCount val="19"/>
                <c:pt idx="0">
                  <c:v>Aggiornamenti</c:v>
                </c:pt>
                <c:pt idx="1">
                  <c:v>A&amp;S</c:v>
                </c:pt>
                <c:pt idx="2">
                  <c:v>ASIMOV</c:v>
                </c:pt>
                <c:pt idx="3">
                  <c:v>DARK</c:v>
                </c:pt>
                <c:pt idx="4">
                  <c:v>Festival</c:v>
                </c:pt>
                <c:pt idx="5">
                  <c:v>GAME</c:v>
                </c:pt>
                <c:pt idx="6">
                  <c:v>HEPSCAPE</c:v>
                </c:pt>
                <c:pt idx="7">
                  <c:v>HOPE</c:v>
                </c:pt>
                <c:pt idx="8">
                  <c:v>INFN KIDS</c:v>
                </c:pt>
                <c:pt idx="9">
                  <c:v>ISP</c:v>
                </c:pt>
                <c:pt idx="10">
                  <c:v>LAB2GO</c:v>
                </c:pt>
                <c:pt idx="11">
                  <c:v>Masterclass</c:v>
                </c:pt>
                <c:pt idx="12">
                  <c:v>OCRA</c:v>
                </c:pt>
                <c:pt idx="13">
                  <c:v>PID</c:v>
                </c:pt>
                <c:pt idx="14">
                  <c:v>POS</c:v>
                </c:pt>
                <c:pt idx="15">
                  <c:v>RADIOLAB</c:v>
                </c:pt>
                <c:pt idx="16">
                  <c:v>SXT</c:v>
                </c:pt>
                <c:pt idx="17">
                  <c:v>Stage</c:v>
                </c:pt>
                <c:pt idx="18">
                  <c:v>Teatro</c:v>
                </c:pt>
              </c:strCache>
            </c:strRef>
          </c:cat>
          <c:val>
            <c:numRef>
              <c:f>'2025'!$Z$3:$Z$21</c:f>
              <c:numCache>
                <c:formatCode>_([$€-2]\ * #,##0.0_);_([$€-2]\ * \(#,##0.0\);_([$€-2]\ * "-"??_);_(@_)</c:formatCode>
                <c:ptCount val="19"/>
                <c:pt idx="0">
                  <c:v>4</c:v>
                </c:pt>
                <c:pt idx="1">
                  <c:v>-46.5</c:v>
                </c:pt>
                <c:pt idx="2">
                  <c:v>2</c:v>
                </c:pt>
                <c:pt idx="3">
                  <c:v>-4.5</c:v>
                </c:pt>
                <c:pt idx="4">
                  <c:v>11</c:v>
                </c:pt>
                <c:pt idx="5">
                  <c:v>9.5</c:v>
                </c:pt>
                <c:pt idx="6">
                  <c:v>7.5</c:v>
                </c:pt>
                <c:pt idx="7">
                  <c:v>11</c:v>
                </c:pt>
                <c:pt idx="8">
                  <c:v>-0.5</c:v>
                </c:pt>
                <c:pt idx="9">
                  <c:v>3.5</c:v>
                </c:pt>
                <c:pt idx="10">
                  <c:v>5.5</c:v>
                </c:pt>
                <c:pt idx="11">
                  <c:v>9</c:v>
                </c:pt>
                <c:pt idx="12">
                  <c:v>1</c:v>
                </c:pt>
                <c:pt idx="13">
                  <c:v>3.5</c:v>
                </c:pt>
                <c:pt idx="14">
                  <c:v>0</c:v>
                </c:pt>
                <c:pt idx="15">
                  <c:v>0.5</c:v>
                </c:pt>
                <c:pt idx="16">
                  <c:v>-9</c:v>
                </c:pt>
                <c:pt idx="17">
                  <c:v>7</c:v>
                </c:pt>
                <c:pt idx="18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5-4E8F-9408-7BF0107C5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853238280"/>
        <c:axId val="853240328"/>
      </c:barChart>
      <c:catAx>
        <c:axId val="85323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240328"/>
        <c:crosses val="autoZero"/>
        <c:auto val="1"/>
        <c:lblAlgn val="ctr"/>
        <c:lblOffset val="100"/>
        <c:noMultiLvlLbl val="0"/>
      </c:catAx>
      <c:valAx>
        <c:axId val="85324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€-2]\ * #,##0.0_);_([$€-2]\ * \(#,##0.0\);_([$€-2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238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25</xdr:row>
      <xdr:rowOff>66675</xdr:rowOff>
    </xdr:from>
    <xdr:to>
      <xdr:col>15</xdr:col>
      <xdr:colOff>257175</xdr:colOff>
      <xdr:row>49</xdr:row>
      <xdr:rowOff>123825</xdr:rowOff>
    </xdr:to>
    <xdr:graphicFrame macro="">
      <xdr:nvGraphicFramePr>
        <xdr:cNvPr id="27" name="Grafico 1">
          <a:extLst>
            <a:ext uri="{FF2B5EF4-FFF2-40B4-BE49-F238E27FC236}">
              <a16:creationId xmlns:a16="http://schemas.microsoft.com/office/drawing/2014/main" id="{749F0940-F487-72F9-8037-9AE62D3DB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49</xdr:row>
      <xdr:rowOff>161925</xdr:rowOff>
    </xdr:from>
    <xdr:to>
      <xdr:col>15</xdr:col>
      <xdr:colOff>76200</xdr:colOff>
      <xdr:row>72</xdr:row>
      <xdr:rowOff>85725</xdr:rowOff>
    </xdr:to>
    <xdr:graphicFrame macro="">
      <xdr:nvGraphicFramePr>
        <xdr:cNvPr id="30" name="Grafico 1">
          <a:extLst>
            <a:ext uri="{FF2B5EF4-FFF2-40B4-BE49-F238E27FC236}">
              <a16:creationId xmlns:a16="http://schemas.microsoft.com/office/drawing/2014/main" id="{333DFEBD-8FDF-C77A-60DA-15C4DD3FBA4F}"/>
            </a:ext>
            <a:ext uri="{147F2762-F138-4A5C-976F-8EAC2B608ADB}">
              <a16:predDERef xmlns:a16="http://schemas.microsoft.com/office/drawing/2014/main" pred="{749F0940-F487-72F9-8037-9AE62D3DB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152400</xdr:colOff>
      <xdr:row>25</xdr:row>
      <xdr:rowOff>66675</xdr:rowOff>
    </xdr:from>
    <xdr:to>
      <xdr:col>27</xdr:col>
      <xdr:colOff>419100</xdr:colOff>
      <xdr:row>51</xdr:row>
      <xdr:rowOff>66675</xdr:rowOff>
    </xdr:to>
    <xdr:graphicFrame macro="">
      <xdr:nvGraphicFramePr>
        <xdr:cNvPr id="33" name="Grafico 3">
          <a:extLst>
            <a:ext uri="{FF2B5EF4-FFF2-40B4-BE49-F238E27FC236}">
              <a16:creationId xmlns:a16="http://schemas.microsoft.com/office/drawing/2014/main" id="{50F69A70-A1EC-F934-B688-E7214FEE7362}"/>
            </a:ext>
            <a:ext uri="{147F2762-F138-4A5C-976F-8EAC2B608ADB}">
              <a16:predDERef xmlns:a16="http://schemas.microsoft.com/office/drawing/2014/main" pred="{333DFEBD-8FDF-C77A-60DA-15C4DD3FBA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ba Formicola" id="{2E97B2F2-0309-4C1F-A51A-C65E35D8B7F7}" userId="S::formicol@infn.it::75416fdb-84cb-4a4e-a5c8-c5f14c17c11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6" dT="2024-09-13T13:40:43.78" personId="{2E97B2F2-0309-4C1F-A51A-C65E35D8B7F7}" id="{8A9EAE5D-BA8A-4DDC-A25E-9FB03A27E63B}">
    <text>facciamo riferimento alla spesa albergo docenti per PID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16" dT="2024-09-13T13:40:43.78" personId="{2E97B2F2-0309-4C1F-A51A-C65E35D8B7F7}" id="{95708A20-2E2A-4BEF-B014-BCE09B5AA231}">
    <text>facciamo riferimento alla spesa albergo docenti per PID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sualgrafika.it/" TargetMode="External"/><Relationship Id="rId13" Type="http://schemas.openxmlformats.org/officeDocument/2006/relationships/hyperlink" Target="https://scienzapertutti.infn.it" TargetMode="External"/><Relationship Id="rId18" Type="http://schemas.microsoft.com/office/2017/10/relationships/threadedComment" Target="../threadedComments/threadedComment2.xml"/><Relationship Id="rId3" Type="http://schemas.openxmlformats.org/officeDocument/2006/relationships/hyperlink" Target="https://web.infn.it/hepscape/" TargetMode="External"/><Relationship Id="rId7" Type="http://schemas.openxmlformats.org/officeDocument/2006/relationships/hyperlink" Target="https://aggiornamenti.infn.it/" TargetMode="External"/><Relationship Id="rId12" Type="http://schemas.openxmlformats.org/officeDocument/2006/relationships/hyperlink" Target="https://web.infn.it/RadioLAB/" TargetMode="External"/><Relationship Id="rId17" Type="http://schemas.openxmlformats.org/officeDocument/2006/relationships/comments" Target="../comments2.xml"/><Relationship Id="rId2" Type="http://schemas.openxmlformats.org/officeDocument/2006/relationships/hyperlink" Target="https://web.infn.it/lab2go/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https://artandscience.infn.it/" TargetMode="External"/><Relationship Id="rId6" Type="http://schemas.openxmlformats.org/officeDocument/2006/relationships/hyperlink" Target="https://comedu.lnf.infn.it/inspyre/" TargetMode="External"/><Relationship Id="rId11" Type="http://schemas.openxmlformats.org/officeDocument/2006/relationships/hyperlink" Target="https://dark.infn.it" TargetMode="External"/><Relationship Id="rId5" Type="http://schemas.openxmlformats.org/officeDocument/2006/relationships/hyperlink" Target="https://www.premio-asimov.it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eb.infn.it/OCRA/" TargetMode="External"/><Relationship Id="rId4" Type="http://schemas.openxmlformats.org/officeDocument/2006/relationships/hyperlink" Target="https://masterclass.infn.it/" TargetMode="External"/><Relationship Id="rId9" Type="http://schemas.openxmlformats.org/officeDocument/2006/relationships/hyperlink" Target="https://web.infn.it/infn-kids/" TargetMode="External"/><Relationship Id="rId14" Type="http://schemas.openxmlformats.org/officeDocument/2006/relationships/hyperlink" Target="https://pid.web.roma2.infn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0236-C107-443C-A923-984743CE3BBE}">
  <dimension ref="A1:AB30"/>
  <sheetViews>
    <sheetView tabSelected="1" workbookViewId="0">
      <pane xSplit="2" topLeftCell="C1" activePane="topRight" state="frozen"/>
      <selection pane="topRight" activeCell="A21" sqref="A21:A23"/>
    </sheetView>
  </sheetViews>
  <sheetFormatPr defaultRowHeight="15"/>
  <cols>
    <col min="1" max="1" width="12.42578125" customWidth="1"/>
    <col min="2" max="2" width="11.85546875" customWidth="1"/>
    <col min="3" max="3" width="10.140625" customWidth="1"/>
    <col min="4" max="4" width="9.5703125" customWidth="1"/>
    <col min="5" max="5" width="9.140625" style="6" customWidth="1"/>
    <col min="6" max="6" width="9.5703125" customWidth="1"/>
    <col min="7" max="7" width="7.5703125" customWidth="1"/>
    <col min="8" max="8" width="8" customWidth="1"/>
    <col min="10" max="10" width="8.85546875" customWidth="1"/>
    <col min="11" max="11" width="9.85546875" customWidth="1"/>
    <col min="12" max="12" width="8.85546875" customWidth="1"/>
    <col min="13" max="13" width="9.85546875" customWidth="1"/>
    <col min="15" max="15" width="9" customWidth="1"/>
    <col min="17" max="17" width="9.140625" customWidth="1"/>
    <col min="19" max="19" width="7.85546875" customWidth="1"/>
    <col min="21" max="21" width="13.42578125" customWidth="1"/>
    <col min="25" max="25" width="12.5703125" customWidth="1"/>
    <col min="26" max="26" width="13" customWidth="1"/>
    <col min="27" max="27" width="12.5703125" customWidth="1"/>
  </cols>
  <sheetData>
    <row r="1" spans="1:28">
      <c r="C1" s="58" t="s">
        <v>0</v>
      </c>
      <c r="E1" s="58" t="s">
        <v>0</v>
      </c>
      <c r="G1" s="58" t="s">
        <v>0</v>
      </c>
      <c r="I1" s="58" t="s">
        <v>0</v>
      </c>
      <c r="K1" s="58" t="s">
        <v>0</v>
      </c>
      <c r="M1" s="58" t="s">
        <v>0</v>
      </c>
      <c r="O1" s="58" t="s">
        <v>0</v>
      </c>
      <c r="Q1" s="58" t="s">
        <v>0</v>
      </c>
      <c r="S1" s="58" t="s">
        <v>0</v>
      </c>
    </row>
    <row r="2" spans="1:28" s="1" customFormat="1" ht="42.75" customHeight="1">
      <c r="A2" s="54" t="s">
        <v>1</v>
      </c>
      <c r="C2" s="15" t="s">
        <v>2</v>
      </c>
      <c r="D2" s="16" t="s">
        <v>3</v>
      </c>
      <c r="E2" s="17" t="s">
        <v>4</v>
      </c>
      <c r="F2" s="16" t="s">
        <v>5</v>
      </c>
      <c r="G2" s="15" t="s">
        <v>6</v>
      </c>
      <c r="H2" s="16" t="s">
        <v>7</v>
      </c>
      <c r="I2" s="15" t="s">
        <v>8</v>
      </c>
      <c r="J2" s="16" t="s">
        <v>9</v>
      </c>
      <c r="K2" s="18" t="s">
        <v>10</v>
      </c>
      <c r="L2" s="16" t="s">
        <v>11</v>
      </c>
      <c r="M2" s="19" t="s">
        <v>12</v>
      </c>
      <c r="N2" s="20" t="s">
        <v>13</v>
      </c>
      <c r="O2" s="18" t="s">
        <v>14</v>
      </c>
      <c r="P2" s="20" t="s">
        <v>15</v>
      </c>
      <c r="Q2" s="18" t="s">
        <v>16</v>
      </c>
      <c r="R2" s="20" t="s">
        <v>17</v>
      </c>
      <c r="S2" s="21" t="s">
        <v>18</v>
      </c>
      <c r="T2" s="22" t="s">
        <v>19</v>
      </c>
      <c r="U2" s="36" t="s">
        <v>20</v>
      </c>
      <c r="V2" s="44" t="s">
        <v>21</v>
      </c>
      <c r="W2" s="45" t="s">
        <v>22</v>
      </c>
      <c r="X2" s="59" t="s">
        <v>23</v>
      </c>
      <c r="Y2" s="41" t="s">
        <v>24</v>
      </c>
      <c r="Z2" s="41" t="s">
        <v>25</v>
      </c>
      <c r="AA2" s="38" t="s">
        <v>26</v>
      </c>
    </row>
    <row r="3" spans="1:28">
      <c r="A3" s="10">
        <f t="shared" ref="A3:A24" si="0">U3</f>
        <v>0</v>
      </c>
      <c r="B3" s="2" t="s">
        <v>27</v>
      </c>
      <c r="C3" s="7"/>
      <c r="D3" s="8"/>
      <c r="E3" s="9"/>
      <c r="F3" s="8"/>
      <c r="G3" s="7"/>
      <c r="H3" s="8"/>
      <c r="I3" s="7"/>
      <c r="J3" s="8"/>
      <c r="K3" s="7"/>
      <c r="L3" s="8"/>
      <c r="M3" s="7"/>
      <c r="N3" s="8"/>
      <c r="O3" s="7"/>
      <c r="P3" s="8"/>
      <c r="Q3" s="7"/>
      <c r="R3" s="8"/>
      <c r="S3" s="10"/>
      <c r="T3" s="11"/>
      <c r="U3" s="37">
        <f>C3+E3+G3+I3+K3+M3+O3+Q3+S3</f>
        <v>0</v>
      </c>
      <c r="V3" s="46">
        <f>D3+F3+H3+J3+L3+N3+P3+R3+T3</f>
        <v>0</v>
      </c>
      <c r="W3" s="47">
        <v>0</v>
      </c>
      <c r="X3" s="60" t="e">
        <f>(V3+W3)/U3</f>
        <v>#DIV/0!</v>
      </c>
      <c r="Y3" s="55">
        <v>16.5</v>
      </c>
      <c r="Z3" s="55">
        <v>11.5</v>
      </c>
      <c r="AA3" s="56">
        <f>U3-Z3</f>
        <v>-11.5</v>
      </c>
    </row>
    <row r="4" spans="1:28">
      <c r="A4" s="10">
        <f t="shared" si="0"/>
        <v>0</v>
      </c>
      <c r="B4" s="2" t="s">
        <v>28</v>
      </c>
      <c r="C4" s="7"/>
      <c r="D4" s="8"/>
      <c r="E4" s="7"/>
      <c r="F4" s="8"/>
      <c r="G4" s="7"/>
      <c r="H4" s="8"/>
      <c r="I4" s="7"/>
      <c r="J4" s="8"/>
      <c r="K4" s="7"/>
      <c r="L4" s="8"/>
      <c r="M4" s="7"/>
      <c r="N4" s="8"/>
      <c r="O4" s="7"/>
      <c r="P4" s="8"/>
      <c r="Q4" s="7"/>
      <c r="R4" s="8"/>
      <c r="S4" s="7"/>
      <c r="T4" s="11"/>
      <c r="U4" s="37">
        <f>C4+E4+G4+I4+K4+M4+O4+Q4+S4</f>
        <v>0</v>
      </c>
      <c r="V4" s="46">
        <f t="shared" ref="V4:V23" si="1">D4+F4+H4+J4+L4+N4+P4+R4+T4</f>
        <v>0</v>
      </c>
      <c r="W4" s="47">
        <v>0</v>
      </c>
      <c r="X4" s="60" t="e">
        <f>(V4+W4)/U4</f>
        <v>#DIV/0!</v>
      </c>
      <c r="Y4" s="55">
        <v>82.5</v>
      </c>
      <c r="Z4" s="55">
        <v>14</v>
      </c>
      <c r="AA4" s="56">
        <f t="shared" ref="AA4:AA23" si="2">U4-Z4</f>
        <v>-14</v>
      </c>
    </row>
    <row r="5" spans="1:28">
      <c r="A5" s="10">
        <f t="shared" si="0"/>
        <v>0</v>
      </c>
      <c r="B5" s="2" t="s">
        <v>29</v>
      </c>
      <c r="C5" s="7"/>
      <c r="D5" s="8"/>
      <c r="E5" s="9"/>
      <c r="F5" s="8"/>
      <c r="G5" s="7"/>
      <c r="H5" s="8"/>
      <c r="I5" s="7"/>
      <c r="J5" s="8"/>
      <c r="K5" s="7"/>
      <c r="L5" s="8"/>
      <c r="M5" s="7"/>
      <c r="N5" s="8"/>
      <c r="O5" s="7"/>
      <c r="P5" s="8"/>
      <c r="Q5" s="7"/>
      <c r="R5" s="8"/>
      <c r="S5" s="10"/>
      <c r="T5" s="11"/>
      <c r="U5" s="37">
        <f t="shared" ref="U5:U23" si="3">C5+E5+G5+I5+K5+M5+O5+Q5+S5</f>
        <v>0</v>
      </c>
      <c r="V5" s="46">
        <f t="shared" si="1"/>
        <v>0</v>
      </c>
      <c r="W5" s="47">
        <v>0</v>
      </c>
      <c r="X5" s="60" t="e">
        <f>(V5+W5)/U5</f>
        <v>#DIV/0!</v>
      </c>
      <c r="Y5" s="55">
        <v>10</v>
      </c>
      <c r="Z5" s="55">
        <v>16.5</v>
      </c>
      <c r="AA5" s="56">
        <f t="shared" si="2"/>
        <v>-16.5</v>
      </c>
    </row>
    <row r="6" spans="1:28">
      <c r="A6" s="10">
        <f t="shared" si="0"/>
        <v>0</v>
      </c>
      <c r="B6" s="2" t="s">
        <v>30</v>
      </c>
      <c r="C6" s="7"/>
      <c r="D6" s="8"/>
      <c r="E6" s="9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  <c r="S6" s="10"/>
      <c r="T6" s="11"/>
      <c r="U6" s="37">
        <f t="shared" si="3"/>
        <v>0</v>
      </c>
      <c r="V6" s="46">
        <f t="shared" si="1"/>
        <v>0</v>
      </c>
      <c r="W6" s="47">
        <v>0</v>
      </c>
      <c r="X6" s="60" t="e">
        <f>(V6+W6)/U6</f>
        <v>#DIV/0!</v>
      </c>
      <c r="Y6" s="55">
        <v>2.5</v>
      </c>
      <c r="Z6" s="55">
        <v>2</v>
      </c>
      <c r="AA6" s="56">
        <f t="shared" si="2"/>
        <v>-2</v>
      </c>
    </row>
    <row r="7" spans="1:28">
      <c r="A7" s="10">
        <f t="shared" si="0"/>
        <v>0</v>
      </c>
      <c r="B7" s="2" t="s">
        <v>4</v>
      </c>
      <c r="C7" s="7"/>
      <c r="D7" s="8"/>
      <c r="E7" s="7"/>
      <c r="F7" s="8"/>
      <c r="G7" s="7"/>
      <c r="H7" s="8"/>
      <c r="I7" s="7"/>
      <c r="J7" s="8"/>
      <c r="K7" s="7"/>
      <c r="L7" s="8"/>
      <c r="M7" s="7"/>
      <c r="N7" s="8"/>
      <c r="O7" s="7"/>
      <c r="P7" s="8"/>
      <c r="Q7" s="7"/>
      <c r="R7" s="8"/>
      <c r="S7" s="10"/>
      <c r="T7" s="11"/>
      <c r="U7" s="37">
        <f>C7+E7+G7+I7+K7+M7+O7+Q7+S7</f>
        <v>0</v>
      </c>
      <c r="V7" s="46">
        <f t="shared" si="1"/>
        <v>0</v>
      </c>
      <c r="W7" s="47">
        <v>0</v>
      </c>
      <c r="X7" s="60" t="e">
        <f>(V7+W7)/U7</f>
        <v>#DIV/0!</v>
      </c>
      <c r="Y7" s="55">
        <v>49</v>
      </c>
      <c r="Z7" s="55">
        <v>61.5</v>
      </c>
      <c r="AA7" s="56">
        <f t="shared" si="2"/>
        <v>-61.5</v>
      </c>
    </row>
    <row r="8" spans="1:28">
      <c r="A8" s="10">
        <f t="shared" si="0"/>
        <v>0</v>
      </c>
      <c r="B8" s="2" t="s">
        <v>31</v>
      </c>
      <c r="C8" s="7"/>
      <c r="D8" s="8"/>
      <c r="E8" s="9"/>
      <c r="F8" s="8"/>
      <c r="G8" s="7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10"/>
      <c r="T8" s="11"/>
      <c r="U8" s="37">
        <f t="shared" si="3"/>
        <v>0</v>
      </c>
      <c r="V8" s="46">
        <f t="shared" si="1"/>
        <v>0</v>
      </c>
      <c r="W8" s="47">
        <v>0</v>
      </c>
      <c r="X8" s="60" t="e">
        <f>(V8+W8)/U8</f>
        <v>#DIV/0!</v>
      </c>
      <c r="Y8" s="55">
        <v>0</v>
      </c>
      <c r="Z8" s="55">
        <v>5.5</v>
      </c>
      <c r="AA8" s="56">
        <f t="shared" si="2"/>
        <v>-5.5</v>
      </c>
    </row>
    <row r="9" spans="1:28">
      <c r="A9" s="10">
        <f t="shared" si="0"/>
        <v>0</v>
      </c>
      <c r="B9" s="2" t="s">
        <v>32</v>
      </c>
      <c r="C9" s="7"/>
      <c r="D9" s="8"/>
      <c r="E9" s="9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10"/>
      <c r="T9" s="11"/>
      <c r="U9" s="37">
        <f>C9+E9+G9+I9+K9+M9+O9+Q9+S9</f>
        <v>0</v>
      </c>
      <c r="V9" s="46">
        <f t="shared" si="1"/>
        <v>0</v>
      </c>
      <c r="W9" s="47">
        <v>0</v>
      </c>
      <c r="X9" s="60" t="e">
        <f>(V9+W9)/U9</f>
        <v>#DIV/0!</v>
      </c>
      <c r="Y9" s="55">
        <v>10.5</v>
      </c>
      <c r="Z9" s="55">
        <v>9</v>
      </c>
      <c r="AA9" s="56">
        <f t="shared" si="2"/>
        <v>-9</v>
      </c>
      <c r="AB9" t="s">
        <v>33</v>
      </c>
    </row>
    <row r="10" spans="1:28">
      <c r="A10" s="10">
        <f t="shared" si="0"/>
        <v>0</v>
      </c>
      <c r="B10" s="2" t="s">
        <v>34</v>
      </c>
      <c r="C10" s="7"/>
      <c r="D10" s="8"/>
      <c r="E10" s="9"/>
      <c r="F10" s="8"/>
      <c r="G10" s="7"/>
      <c r="H10" s="8"/>
      <c r="I10" s="7"/>
      <c r="J10" s="8"/>
      <c r="K10" s="7"/>
      <c r="L10" s="8"/>
      <c r="M10" s="7"/>
      <c r="N10" s="8"/>
      <c r="O10" s="7"/>
      <c r="P10" s="8"/>
      <c r="Q10" s="7"/>
      <c r="R10" s="8"/>
      <c r="S10" s="10"/>
      <c r="T10" s="11"/>
      <c r="U10" s="37">
        <f>C10+E10+G10+I10+K10+M10+O10+Q10+S10</f>
        <v>0</v>
      </c>
      <c r="V10" s="46">
        <f t="shared" si="1"/>
        <v>0</v>
      </c>
      <c r="W10" s="47">
        <v>0</v>
      </c>
      <c r="X10" s="60" t="e">
        <f>(V10+W10)/U10</f>
        <v>#DIV/0!</v>
      </c>
      <c r="Y10" s="55">
        <v>0</v>
      </c>
      <c r="Z10" s="55">
        <v>7</v>
      </c>
      <c r="AA10" s="56">
        <f t="shared" si="2"/>
        <v>-7</v>
      </c>
    </row>
    <row r="11" spans="1:28">
      <c r="A11" s="10">
        <f t="shared" si="0"/>
        <v>0</v>
      </c>
      <c r="B11" s="2" t="s">
        <v>35</v>
      </c>
      <c r="C11" s="7"/>
      <c r="D11" s="8"/>
      <c r="E11" s="9"/>
      <c r="F11" s="8"/>
      <c r="G11" s="7"/>
      <c r="H11" s="8"/>
      <c r="I11" s="7"/>
      <c r="J11" s="8"/>
      <c r="K11" s="7"/>
      <c r="L11" s="8"/>
      <c r="M11" s="7"/>
      <c r="N11" s="8"/>
      <c r="O11" s="7"/>
      <c r="P11" s="8"/>
      <c r="Q11" s="7"/>
      <c r="R11" s="8"/>
      <c r="S11" s="10"/>
      <c r="T11" s="11"/>
      <c r="U11" s="37">
        <f>C11+E11+G11+I11+K11+M11+O11+Q11+S11</f>
        <v>0</v>
      </c>
      <c r="V11" s="46">
        <f t="shared" si="1"/>
        <v>0</v>
      </c>
      <c r="W11" s="47">
        <v>0</v>
      </c>
      <c r="X11" s="60" t="e">
        <f>(V11+W11)/U11</f>
        <v>#DIV/0!</v>
      </c>
      <c r="Y11" s="55">
        <v>22</v>
      </c>
      <c r="Z11" s="55">
        <v>14</v>
      </c>
      <c r="AA11" s="56">
        <f t="shared" si="2"/>
        <v>-14</v>
      </c>
    </row>
    <row r="12" spans="1:28">
      <c r="A12" s="10">
        <f t="shared" si="0"/>
        <v>0</v>
      </c>
      <c r="B12" s="2" t="s">
        <v>36</v>
      </c>
      <c r="C12" s="7"/>
      <c r="D12" s="8"/>
      <c r="E12" s="9"/>
      <c r="F12" s="8"/>
      <c r="G12" s="7"/>
      <c r="H12" s="8"/>
      <c r="I12" s="7"/>
      <c r="J12" s="8"/>
      <c r="K12" s="7"/>
      <c r="L12" s="8"/>
      <c r="M12" s="7"/>
      <c r="N12" s="8"/>
      <c r="O12" s="7"/>
      <c r="P12" s="8"/>
      <c r="Q12" s="7"/>
      <c r="R12" s="8"/>
      <c r="S12" s="10"/>
      <c r="T12" s="11"/>
      <c r="U12" s="37">
        <f t="shared" si="3"/>
        <v>0</v>
      </c>
      <c r="V12" s="46">
        <f t="shared" si="1"/>
        <v>0</v>
      </c>
      <c r="W12" s="47">
        <v>0</v>
      </c>
      <c r="X12" s="60" t="e">
        <f>(V12+W12)/U12</f>
        <v>#DIV/0!</v>
      </c>
      <c r="Y12" s="55">
        <v>8.5</v>
      </c>
      <c r="Z12" s="55">
        <v>13.5</v>
      </c>
      <c r="AA12" s="56">
        <f t="shared" si="2"/>
        <v>-13.5</v>
      </c>
    </row>
    <row r="13" spans="1:28">
      <c r="A13" s="10">
        <f t="shared" si="0"/>
        <v>0</v>
      </c>
      <c r="B13" s="2" t="s">
        <v>37</v>
      </c>
      <c r="C13" s="7"/>
      <c r="D13" s="8"/>
      <c r="E13" s="9"/>
      <c r="F13" s="8"/>
      <c r="G13" s="7"/>
      <c r="H13" s="8"/>
      <c r="I13" s="7"/>
      <c r="J13" s="8"/>
      <c r="K13" s="7"/>
      <c r="L13" s="8"/>
      <c r="M13" s="7"/>
      <c r="N13" s="8"/>
      <c r="O13" s="7"/>
      <c r="P13" s="8"/>
      <c r="Q13" s="7"/>
      <c r="R13" s="8"/>
      <c r="S13" s="10"/>
      <c r="T13" s="11"/>
      <c r="U13" s="37">
        <f>C13+E13+G13+I13+K13+M13+O13+Q13+S13</f>
        <v>0</v>
      </c>
      <c r="V13" s="46">
        <f t="shared" si="1"/>
        <v>0</v>
      </c>
      <c r="W13" s="47">
        <v>0</v>
      </c>
      <c r="X13" s="60" t="e">
        <f>(V13+W13)/U13</f>
        <v>#DIV/0!</v>
      </c>
      <c r="Y13" s="55">
        <v>13.5</v>
      </c>
      <c r="Z13" s="55">
        <v>14.5</v>
      </c>
      <c r="AA13" s="56">
        <f t="shared" si="2"/>
        <v>-14.5</v>
      </c>
    </row>
    <row r="14" spans="1:28">
      <c r="A14" s="10">
        <f t="shared" si="0"/>
        <v>0</v>
      </c>
      <c r="B14" s="2" t="s">
        <v>38</v>
      </c>
      <c r="C14" s="7"/>
      <c r="D14" s="8"/>
      <c r="E14" s="9"/>
      <c r="F14" s="8"/>
      <c r="G14" s="7"/>
      <c r="H14" s="8"/>
      <c r="I14" s="7"/>
      <c r="J14" s="8"/>
      <c r="K14" s="7"/>
      <c r="L14" s="8"/>
      <c r="M14" s="7"/>
      <c r="N14" s="8"/>
      <c r="O14" s="7"/>
      <c r="P14" s="8"/>
      <c r="Q14" s="7"/>
      <c r="R14" s="8"/>
      <c r="S14" s="10"/>
      <c r="T14" s="11"/>
      <c r="U14" s="37">
        <f>C14+E14+G14+I14+K14+M14+O14+Q14+S14</f>
        <v>0</v>
      </c>
      <c r="V14" s="46">
        <f t="shared" si="1"/>
        <v>0</v>
      </c>
      <c r="W14" s="47">
        <v>0</v>
      </c>
      <c r="X14" s="60" t="e">
        <f>(V14+W14)/U14</f>
        <v>#DIV/0!</v>
      </c>
      <c r="Y14" s="55">
        <v>4</v>
      </c>
      <c r="Z14" s="55">
        <v>6.5</v>
      </c>
      <c r="AA14" s="56">
        <f t="shared" si="2"/>
        <v>-6.5</v>
      </c>
    </row>
    <row r="15" spans="1:28">
      <c r="A15" s="10">
        <f t="shared" si="0"/>
        <v>0</v>
      </c>
      <c r="B15" s="2" t="s">
        <v>39</v>
      </c>
      <c r="C15" s="7"/>
      <c r="D15" s="8"/>
      <c r="E15" s="9"/>
      <c r="F15" s="8"/>
      <c r="G15" s="7"/>
      <c r="H15" s="8"/>
      <c r="I15" s="7"/>
      <c r="J15" s="8"/>
      <c r="K15" s="7"/>
      <c r="L15" s="8"/>
      <c r="M15" s="7"/>
      <c r="N15" s="8"/>
      <c r="O15" s="7"/>
      <c r="P15" s="8"/>
      <c r="Q15" s="7"/>
      <c r="R15" s="8"/>
      <c r="S15" s="10"/>
      <c r="T15" s="11"/>
      <c r="U15" s="37">
        <f t="shared" si="3"/>
        <v>0</v>
      </c>
      <c r="V15" s="46">
        <f t="shared" si="1"/>
        <v>0</v>
      </c>
      <c r="W15" s="47">
        <v>0</v>
      </c>
      <c r="X15" s="60" t="e">
        <f>(V15+W15)/U15</f>
        <v>#DIV/0!</v>
      </c>
      <c r="Y15" s="55">
        <v>12.5</v>
      </c>
      <c r="Z15" s="55">
        <v>13.5</v>
      </c>
      <c r="AA15" s="56">
        <f t="shared" si="2"/>
        <v>-13.5</v>
      </c>
    </row>
    <row r="16" spans="1:28">
      <c r="A16" s="10">
        <f t="shared" si="0"/>
        <v>0</v>
      </c>
      <c r="B16" s="2" t="s">
        <v>40</v>
      </c>
      <c r="C16" s="7"/>
      <c r="D16" s="8"/>
      <c r="E16" s="9"/>
      <c r="F16" s="8"/>
      <c r="G16" s="7"/>
      <c r="H16" s="8"/>
      <c r="I16" s="7"/>
      <c r="J16" s="8"/>
      <c r="K16" s="7"/>
      <c r="L16" s="8"/>
      <c r="M16" s="7"/>
      <c r="N16" s="8"/>
      <c r="O16" s="7"/>
      <c r="P16" s="8"/>
      <c r="Q16" s="7"/>
      <c r="R16" s="8"/>
      <c r="S16" s="10"/>
      <c r="T16" s="11"/>
      <c r="U16" s="37">
        <f>C16+E16+G16+I16+K16+M16+O16+Q16+S16</f>
        <v>0</v>
      </c>
      <c r="V16" s="46">
        <f t="shared" si="1"/>
        <v>0</v>
      </c>
      <c r="W16" s="47">
        <v>0</v>
      </c>
      <c r="X16" s="60" t="e">
        <f>(V16+W16)/U16</f>
        <v>#DIV/0!</v>
      </c>
      <c r="Y16" s="55">
        <v>28.5</v>
      </c>
      <c r="Z16" s="55">
        <v>31</v>
      </c>
      <c r="AA16" s="56">
        <f t="shared" si="2"/>
        <v>-31</v>
      </c>
    </row>
    <row r="17" spans="1:27" ht="16.5">
      <c r="A17" s="10">
        <f t="shared" si="0"/>
        <v>0</v>
      </c>
      <c r="B17" s="3" t="s">
        <v>41</v>
      </c>
      <c r="C17" s="7"/>
      <c r="D17" s="8"/>
      <c r="E17" s="9"/>
      <c r="F17" s="8"/>
      <c r="G17" s="7"/>
      <c r="H17" s="8"/>
      <c r="I17" s="7"/>
      <c r="J17" s="8"/>
      <c r="K17" s="7"/>
      <c r="L17" s="8"/>
      <c r="M17" s="7"/>
      <c r="N17" s="8"/>
      <c r="O17" s="7"/>
      <c r="P17" s="8"/>
      <c r="Q17" s="7"/>
      <c r="R17" s="8"/>
      <c r="S17" s="10"/>
      <c r="T17" s="11"/>
      <c r="U17" s="37">
        <f t="shared" si="3"/>
        <v>0</v>
      </c>
      <c r="V17" s="46">
        <f t="shared" si="1"/>
        <v>0</v>
      </c>
      <c r="W17" s="47">
        <v>0</v>
      </c>
      <c r="X17" s="60" t="e">
        <f>(V17+W17)/U17</f>
        <v>#DIV/0!</v>
      </c>
      <c r="Y17" s="55">
        <v>7.5</v>
      </c>
      <c r="Z17" s="55">
        <v>7.5</v>
      </c>
      <c r="AA17" s="56">
        <f t="shared" si="2"/>
        <v>-7.5</v>
      </c>
    </row>
    <row r="18" spans="1:27">
      <c r="A18" s="10">
        <f t="shared" si="0"/>
        <v>0</v>
      </c>
      <c r="B18" s="2" t="s">
        <v>42</v>
      </c>
      <c r="C18" s="7"/>
      <c r="D18" s="8"/>
      <c r="E18" s="9"/>
      <c r="F18" s="8"/>
      <c r="G18" s="7"/>
      <c r="H18" s="8"/>
      <c r="I18" s="7"/>
      <c r="J18" s="8"/>
      <c r="K18" s="7"/>
      <c r="L18" s="8"/>
      <c r="M18" s="7"/>
      <c r="N18" s="8"/>
      <c r="O18" s="7"/>
      <c r="P18" s="8"/>
      <c r="Q18" s="7"/>
      <c r="R18" s="8"/>
      <c r="S18" s="10"/>
      <c r="T18" s="11"/>
      <c r="U18" s="37">
        <f t="shared" si="3"/>
        <v>0</v>
      </c>
      <c r="V18" s="46">
        <f t="shared" si="1"/>
        <v>0</v>
      </c>
      <c r="W18" s="47">
        <v>0</v>
      </c>
      <c r="X18" s="60" t="e">
        <f>(V18+W18)/U18</f>
        <v>#DIV/0!</v>
      </c>
      <c r="Y18" s="55">
        <v>23.5</v>
      </c>
      <c r="Z18" s="55">
        <v>21.5</v>
      </c>
      <c r="AA18" s="56">
        <f t="shared" si="2"/>
        <v>-21.5</v>
      </c>
    </row>
    <row r="19" spans="1:27" ht="16.5">
      <c r="A19" s="10">
        <f>U19</f>
        <v>0</v>
      </c>
      <c r="B19" s="3" t="s">
        <v>43</v>
      </c>
      <c r="C19" s="7"/>
      <c r="D19" s="8"/>
      <c r="E19" s="9"/>
      <c r="F19" s="8"/>
      <c r="G19" s="7"/>
      <c r="H19" s="8"/>
      <c r="I19" s="7"/>
      <c r="J19" s="8"/>
      <c r="K19" s="7"/>
      <c r="L19" s="8"/>
      <c r="M19" s="7"/>
      <c r="N19" s="8"/>
      <c r="O19" s="7"/>
      <c r="P19" s="8"/>
      <c r="Q19" s="7"/>
      <c r="R19" s="8"/>
      <c r="S19" s="10"/>
      <c r="T19" s="11"/>
      <c r="U19" s="37">
        <f>C19+E19+G19+I19+K19+M19+O19+Q19+S19</f>
        <v>0</v>
      </c>
      <c r="V19" s="46">
        <f>D19+F19+H19+J19+L19+N19+P19+R19+T19</f>
        <v>0</v>
      </c>
      <c r="W19" s="47">
        <v>0</v>
      </c>
      <c r="X19" s="60" t="e">
        <f>(V19+W19)/U19</f>
        <v>#DIV/0!</v>
      </c>
      <c r="Y19" s="55">
        <v>0</v>
      </c>
      <c r="Z19" s="55">
        <v>4</v>
      </c>
      <c r="AA19" s="56">
        <f t="shared" si="2"/>
        <v>-4</v>
      </c>
    </row>
    <row r="20" spans="1:27">
      <c r="A20" s="10">
        <f t="shared" si="0"/>
        <v>0</v>
      </c>
      <c r="B20" s="4" t="s">
        <v>44</v>
      </c>
      <c r="C20" s="7"/>
      <c r="D20" s="8"/>
      <c r="E20" s="9"/>
      <c r="F20" s="8"/>
      <c r="G20" s="7"/>
      <c r="H20" s="8"/>
      <c r="I20" s="7"/>
      <c r="J20" s="8"/>
      <c r="K20" s="7"/>
      <c r="L20" s="8"/>
      <c r="M20" s="7"/>
      <c r="N20" s="8"/>
      <c r="O20" s="7"/>
      <c r="P20" s="8"/>
      <c r="Q20" s="7"/>
      <c r="R20" s="8"/>
      <c r="S20" s="10"/>
      <c r="T20" s="11"/>
      <c r="U20" s="37">
        <f>C20+E20+G20+I20+K20+M20+O20+Q20+S20</f>
        <v>0</v>
      </c>
      <c r="V20" s="46">
        <f t="shared" si="1"/>
        <v>0</v>
      </c>
      <c r="W20" s="47">
        <v>0</v>
      </c>
      <c r="X20" s="60" t="e">
        <f>(V20+W20)/U20</f>
        <v>#DIV/0!</v>
      </c>
      <c r="Y20" s="55">
        <v>16.5</v>
      </c>
      <c r="Z20" s="55">
        <v>9</v>
      </c>
      <c r="AA20" s="56">
        <f t="shared" si="2"/>
        <v>-9</v>
      </c>
    </row>
    <row r="21" spans="1:27" ht="16.5">
      <c r="A21" s="10">
        <f t="shared" si="0"/>
        <v>0</v>
      </c>
      <c r="B21" s="3" t="s">
        <v>45</v>
      </c>
      <c r="C21" s="7"/>
      <c r="D21" s="8"/>
      <c r="E21" s="9"/>
      <c r="F21" s="8"/>
      <c r="G21" s="7"/>
      <c r="H21" s="8"/>
      <c r="I21" s="7"/>
      <c r="J21" s="8"/>
      <c r="K21" s="7"/>
      <c r="L21" s="8"/>
      <c r="M21" s="7"/>
      <c r="N21" s="8"/>
      <c r="O21" s="7"/>
      <c r="P21" s="8"/>
      <c r="Q21" s="7"/>
      <c r="R21" s="8"/>
      <c r="S21" s="10"/>
      <c r="T21" s="11"/>
      <c r="U21" s="37">
        <f t="shared" si="3"/>
        <v>0</v>
      </c>
      <c r="V21" s="46">
        <f t="shared" si="1"/>
        <v>0</v>
      </c>
      <c r="W21" s="47">
        <v>0</v>
      </c>
      <c r="X21" s="60" t="e">
        <f>(V21+W21)/U21</f>
        <v>#DIV/0!</v>
      </c>
      <c r="Y21" s="55">
        <v>0</v>
      </c>
      <c r="Z21" s="55">
        <v>13</v>
      </c>
      <c r="AA21" s="56">
        <f t="shared" si="2"/>
        <v>-13</v>
      </c>
    </row>
    <row r="22" spans="1:27" ht="16.5">
      <c r="A22" s="10">
        <f t="shared" si="0"/>
        <v>0</v>
      </c>
      <c r="B22" s="52" t="s">
        <v>46</v>
      </c>
      <c r="C22" s="7"/>
      <c r="D22" s="8"/>
      <c r="E22" s="9"/>
      <c r="F22" s="8"/>
      <c r="G22" s="7"/>
      <c r="H22" s="8"/>
      <c r="I22" s="7"/>
      <c r="J22" s="8"/>
      <c r="K22" s="7"/>
      <c r="L22" s="8"/>
      <c r="M22" s="7"/>
      <c r="N22" s="8"/>
      <c r="O22" s="7"/>
      <c r="P22" s="8"/>
      <c r="Q22" s="7"/>
      <c r="R22" s="8"/>
      <c r="S22" s="10"/>
      <c r="T22" s="11"/>
      <c r="U22" s="37">
        <f t="shared" si="3"/>
        <v>0</v>
      </c>
      <c r="V22" s="46">
        <f t="shared" si="1"/>
        <v>0</v>
      </c>
      <c r="W22" s="47">
        <v>0</v>
      </c>
      <c r="X22" s="60" t="e">
        <f>(V22+W22)/U22</f>
        <v>#DIV/0!</v>
      </c>
      <c r="Y22" s="55">
        <v>14</v>
      </c>
      <c r="Z22" s="55">
        <v>20</v>
      </c>
      <c r="AA22" s="56">
        <f t="shared" si="2"/>
        <v>-20</v>
      </c>
    </row>
    <row r="23" spans="1:27" ht="16.5">
      <c r="A23" s="10">
        <f t="shared" si="0"/>
        <v>0</v>
      </c>
      <c r="B23" s="52" t="s">
        <v>47</v>
      </c>
      <c r="C23" s="7"/>
      <c r="D23" s="8"/>
      <c r="E23" s="9"/>
      <c r="F23" s="8"/>
      <c r="G23" s="7"/>
      <c r="H23" s="8"/>
      <c r="I23" s="7"/>
      <c r="J23" s="8"/>
      <c r="K23" s="7"/>
      <c r="L23" s="8"/>
      <c r="M23" s="7"/>
      <c r="N23" s="8"/>
      <c r="O23" s="7"/>
      <c r="P23" s="8"/>
      <c r="Q23" s="7"/>
      <c r="R23" s="8"/>
      <c r="S23" s="10"/>
      <c r="T23" s="11"/>
      <c r="U23" s="37">
        <f t="shared" si="3"/>
        <v>0</v>
      </c>
      <c r="V23" s="46">
        <f t="shared" si="1"/>
        <v>0</v>
      </c>
      <c r="W23" s="47">
        <v>0</v>
      </c>
      <c r="X23" s="60" t="e">
        <f>(V23+W23)/U23</f>
        <v>#DIV/0!</v>
      </c>
      <c r="Y23" s="55">
        <v>0</v>
      </c>
      <c r="Z23" s="55">
        <v>25</v>
      </c>
      <c r="AA23" s="56">
        <f t="shared" si="2"/>
        <v>-25</v>
      </c>
    </row>
    <row r="24" spans="1:27">
      <c r="A24" s="10">
        <f t="shared" si="0"/>
        <v>0</v>
      </c>
      <c r="C24" s="12">
        <f>SUM(C3:C23)</f>
        <v>0</v>
      </c>
      <c r="D24" s="13">
        <f>SUM(D3:D21)</f>
        <v>0</v>
      </c>
      <c r="E24" s="12">
        <f>SUM(E3:E21)</f>
        <v>0</v>
      </c>
      <c r="F24" s="13">
        <f>SUM(F3:F21)</f>
        <v>0</v>
      </c>
      <c r="G24" s="12">
        <f>SUM(G3:G21)</f>
        <v>0</v>
      </c>
      <c r="H24" s="13">
        <f>SUM(H3:H21)</f>
        <v>0</v>
      </c>
      <c r="I24" s="12">
        <f>SUM(I3:I21)</f>
        <v>0</v>
      </c>
      <c r="J24" s="13">
        <f>SUM(J3:J21)</f>
        <v>0</v>
      </c>
      <c r="K24" s="12">
        <f>SUM(K3:K21)</f>
        <v>0</v>
      </c>
      <c r="L24" s="13">
        <f>SUM(L3:L21)</f>
        <v>0</v>
      </c>
      <c r="M24" s="12">
        <f>SUM(M3:M23)</f>
        <v>0</v>
      </c>
      <c r="N24" s="13">
        <f>SUM(N3:N21)</f>
        <v>0</v>
      </c>
      <c r="O24" s="12">
        <f>SUM(O3:O21)</f>
        <v>0</v>
      </c>
      <c r="P24" s="13">
        <f>SUM(P3:P21)</f>
        <v>0</v>
      </c>
      <c r="Q24" s="12">
        <f>SUM(Q3:Q23)</f>
        <v>0</v>
      </c>
      <c r="R24" s="13">
        <f>SUM(R3:R21)</f>
        <v>0</v>
      </c>
      <c r="S24" s="12">
        <f>SUM(S3:S21)</f>
        <v>0</v>
      </c>
      <c r="T24" s="13">
        <f>SUM(T3:T21)</f>
        <v>0</v>
      </c>
      <c r="U24" s="37">
        <f>SUM(U3:U23)</f>
        <v>0</v>
      </c>
      <c r="V24" s="50">
        <f>SUM(V3:V21)</f>
        <v>0</v>
      </c>
      <c r="W24" s="51">
        <f>SUM(W3:W21)</f>
        <v>0</v>
      </c>
      <c r="X24" s="61" t="e">
        <f>(V24+W24)/U24</f>
        <v>#DIV/0!</v>
      </c>
      <c r="Y24" s="57">
        <f>SUM(Y3:Y23)</f>
        <v>321.5</v>
      </c>
      <c r="Z24" s="57">
        <f t="shared" ref="Z24:AA24" si="4">SUM(Z3:Z23)</f>
        <v>320</v>
      </c>
      <c r="AA24" s="57">
        <f t="shared" si="4"/>
        <v>-320</v>
      </c>
    </row>
    <row r="25" spans="1:27">
      <c r="C25" s="5"/>
      <c r="V25" s="62">
        <f>V24+W24</f>
        <v>0</v>
      </c>
      <c r="W25" s="63"/>
    </row>
    <row r="30" spans="1:27">
      <c r="D30" s="14"/>
    </row>
  </sheetData>
  <mergeCells count="1">
    <mergeCell ref="V25:W2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30"/>
  <sheetViews>
    <sheetView topLeftCell="F1" workbookViewId="0">
      <selection activeCell="A7" sqref="A7"/>
    </sheetView>
  </sheetViews>
  <sheetFormatPr defaultRowHeight="15"/>
  <cols>
    <col min="2" max="2" width="11.85546875" customWidth="1"/>
    <col min="3" max="3" width="10.140625" customWidth="1"/>
    <col min="4" max="4" width="9.5703125" customWidth="1"/>
    <col min="5" max="5" width="9.140625" style="6" customWidth="1"/>
    <col min="6" max="6" width="9.5703125" customWidth="1"/>
    <col min="7" max="7" width="7.5703125" customWidth="1"/>
    <col min="8" max="8" width="8" customWidth="1"/>
    <col min="10" max="10" width="8.85546875" customWidth="1"/>
    <col min="11" max="11" width="8.42578125" customWidth="1"/>
    <col min="12" max="12" width="8.85546875" customWidth="1"/>
    <col min="13" max="13" width="9.85546875" customWidth="1"/>
    <col min="15" max="15" width="9" customWidth="1"/>
    <col min="17" max="17" width="9.140625" customWidth="1"/>
    <col min="19" max="19" width="7.85546875" customWidth="1"/>
    <col min="21" max="21" width="13.42578125" customWidth="1"/>
    <col min="28" max="28" width="23.140625" customWidth="1"/>
    <col min="29" max="29" width="20" customWidth="1"/>
    <col min="30" max="30" width="15.140625" customWidth="1"/>
    <col min="31" max="31" width="15.28515625" bestFit="1" customWidth="1"/>
    <col min="32" max="32" width="18.85546875" customWidth="1"/>
  </cols>
  <sheetData>
    <row r="2" spans="1:33" s="1" customFormat="1" ht="42.75" customHeight="1">
      <c r="A2" s="35" t="s">
        <v>48</v>
      </c>
      <c r="C2" s="15" t="s">
        <v>2</v>
      </c>
      <c r="D2" s="16" t="s">
        <v>3</v>
      </c>
      <c r="E2" s="17" t="s">
        <v>4</v>
      </c>
      <c r="F2" s="16" t="s">
        <v>5</v>
      </c>
      <c r="G2" s="15" t="s">
        <v>6</v>
      </c>
      <c r="H2" s="16" t="s">
        <v>7</v>
      </c>
      <c r="I2" s="15" t="s">
        <v>8</v>
      </c>
      <c r="J2" s="16" t="s">
        <v>9</v>
      </c>
      <c r="K2" s="18" t="s">
        <v>10</v>
      </c>
      <c r="L2" s="16" t="s">
        <v>11</v>
      </c>
      <c r="M2" s="19" t="s">
        <v>12</v>
      </c>
      <c r="N2" s="20" t="s">
        <v>13</v>
      </c>
      <c r="O2" s="18" t="s">
        <v>14</v>
      </c>
      <c r="P2" s="20" t="s">
        <v>15</v>
      </c>
      <c r="Q2" s="18" t="s">
        <v>16</v>
      </c>
      <c r="R2" s="20" t="s">
        <v>17</v>
      </c>
      <c r="S2" s="21" t="s">
        <v>18</v>
      </c>
      <c r="T2" s="22" t="s">
        <v>19</v>
      </c>
      <c r="U2" s="36" t="s">
        <v>20</v>
      </c>
      <c r="V2" s="44" t="s">
        <v>21</v>
      </c>
      <c r="W2" s="45" t="s">
        <v>22</v>
      </c>
      <c r="X2" s="45" t="s">
        <v>23</v>
      </c>
      <c r="Y2" s="41" t="s">
        <v>24</v>
      </c>
      <c r="Z2" s="38" t="s">
        <v>49</v>
      </c>
      <c r="AB2" s="23" t="s">
        <v>50</v>
      </c>
      <c r="AC2" s="23" t="s">
        <v>51</v>
      </c>
      <c r="AD2" s="23" t="s">
        <v>52</v>
      </c>
      <c r="AE2" s="23" t="s">
        <v>53</v>
      </c>
      <c r="AF2" s="23" t="s">
        <v>54</v>
      </c>
    </row>
    <row r="3" spans="1:33">
      <c r="A3" s="10">
        <f>U3</f>
        <v>17.5</v>
      </c>
      <c r="B3" s="2" t="s">
        <v>27</v>
      </c>
      <c r="C3" s="7">
        <v>4.5</v>
      </c>
      <c r="D3" s="8">
        <v>4</v>
      </c>
      <c r="E3" s="9"/>
      <c r="F3" s="8"/>
      <c r="G3" s="7"/>
      <c r="H3" s="8"/>
      <c r="I3" s="7"/>
      <c r="J3" s="8"/>
      <c r="K3" s="7">
        <v>12.5</v>
      </c>
      <c r="L3" s="8">
        <v>8</v>
      </c>
      <c r="M3" s="7"/>
      <c r="N3" s="8"/>
      <c r="O3" s="7"/>
      <c r="P3" s="8"/>
      <c r="Q3" s="7"/>
      <c r="R3" s="8"/>
      <c r="S3" s="10">
        <v>0.5</v>
      </c>
      <c r="T3" s="11">
        <v>0.5</v>
      </c>
      <c r="U3" s="37">
        <f>C3+E3+G3+I3+K3+M3+O3+Q3+S3</f>
        <v>17.5</v>
      </c>
      <c r="V3" s="46">
        <f>D3+F3+H3+J3+L3+N3+P3+R3+T3</f>
        <v>12.5</v>
      </c>
      <c r="W3" s="47">
        <v>0</v>
      </c>
      <c r="X3" s="48">
        <f>(V3+W3)/U3</f>
        <v>0.7142857142857143</v>
      </c>
      <c r="Y3" s="42">
        <v>8.5</v>
      </c>
      <c r="Z3" s="39">
        <f>(V3+W3)-Y3</f>
        <v>4</v>
      </c>
      <c r="AB3" s="24" t="s">
        <v>29</v>
      </c>
      <c r="AC3" s="25" t="s">
        <v>55</v>
      </c>
      <c r="AD3" s="26" t="s">
        <v>56</v>
      </c>
      <c r="AE3" s="26" t="s">
        <v>57</v>
      </c>
      <c r="AF3" s="26" t="s">
        <v>58</v>
      </c>
    </row>
    <row r="4" spans="1:33">
      <c r="A4" s="10">
        <f t="shared" ref="A4:A24" si="0">U4</f>
        <v>39</v>
      </c>
      <c r="B4" s="2" t="s">
        <v>28</v>
      </c>
      <c r="C4" s="7">
        <v>18</v>
      </c>
      <c r="D4" s="8">
        <v>11.5</v>
      </c>
      <c r="E4" s="7"/>
      <c r="F4" s="8"/>
      <c r="G4" s="7"/>
      <c r="H4" s="8"/>
      <c r="I4" s="7">
        <v>3</v>
      </c>
      <c r="J4" s="8">
        <v>3</v>
      </c>
      <c r="K4" s="7"/>
      <c r="L4" s="8"/>
      <c r="M4" s="7">
        <v>7</v>
      </c>
      <c r="N4" s="8">
        <v>7</v>
      </c>
      <c r="O4" s="7">
        <v>7</v>
      </c>
      <c r="P4" s="8">
        <v>7</v>
      </c>
      <c r="Q4" s="7">
        <v>4</v>
      </c>
      <c r="R4" s="8">
        <v>2</v>
      </c>
      <c r="S4" s="7"/>
      <c r="T4" s="11"/>
      <c r="U4" s="37">
        <f>C4+E4+G4+I4+K4+M4+O4+Q4+S4</f>
        <v>39</v>
      </c>
      <c r="V4" s="46">
        <v>21.5</v>
      </c>
      <c r="W4" s="47">
        <v>9</v>
      </c>
      <c r="X4" s="48">
        <f>(V4+W4)/U4</f>
        <v>0.78205128205128205</v>
      </c>
      <c r="Y4" s="42">
        <v>77</v>
      </c>
      <c r="Z4" s="39">
        <f t="shared" ref="Z4:Z24" si="1">(V4+W4)-Y4</f>
        <v>-46.5</v>
      </c>
      <c r="AB4" s="27" t="s">
        <v>39</v>
      </c>
      <c r="AC4" s="25" t="s">
        <v>59</v>
      </c>
      <c r="AD4" s="26" t="s">
        <v>60</v>
      </c>
      <c r="AE4" s="26">
        <v>500</v>
      </c>
      <c r="AF4" s="26"/>
    </row>
    <row r="5" spans="1:33">
      <c r="A5" s="10">
        <f t="shared" si="0"/>
        <v>23.5</v>
      </c>
      <c r="B5" s="2" t="s">
        <v>29</v>
      </c>
      <c r="C5" s="7" t="s">
        <v>61</v>
      </c>
      <c r="D5" s="8">
        <v>6</v>
      </c>
      <c r="E5" s="9"/>
      <c r="F5" s="8"/>
      <c r="G5" s="7"/>
      <c r="H5" s="8"/>
      <c r="I5" s="7" t="s">
        <v>62</v>
      </c>
      <c r="J5" s="8">
        <v>0.5</v>
      </c>
      <c r="K5" s="7"/>
      <c r="L5" s="8"/>
      <c r="M5" s="7" t="s">
        <v>63</v>
      </c>
      <c r="N5" s="8">
        <v>4.5</v>
      </c>
      <c r="O5" s="7"/>
      <c r="P5" s="8"/>
      <c r="Q5" s="7"/>
      <c r="R5" s="8"/>
      <c r="S5" s="10" t="s">
        <v>64</v>
      </c>
      <c r="T5" s="11">
        <v>4.5</v>
      </c>
      <c r="U5" s="37">
        <f t="shared" ref="U5:U24" si="2">C5+E5+G5+I5+K5+M5+O5+Q5+S5</f>
        <v>23.5</v>
      </c>
      <c r="V5" s="46">
        <v>11.5</v>
      </c>
      <c r="W5" s="47">
        <v>4</v>
      </c>
      <c r="X5" s="48">
        <f>(V5+W5)/U5</f>
        <v>0.65957446808510634</v>
      </c>
      <c r="Y5" s="42">
        <v>13.5</v>
      </c>
      <c r="Z5" s="39">
        <f t="shared" si="1"/>
        <v>2</v>
      </c>
      <c r="AB5" s="24" t="s">
        <v>65</v>
      </c>
      <c r="AC5" s="25" t="s">
        <v>66</v>
      </c>
      <c r="AD5" s="26" t="s">
        <v>67</v>
      </c>
      <c r="AE5" s="26">
        <v>850</v>
      </c>
      <c r="AF5" s="26"/>
    </row>
    <row r="6" spans="1:33">
      <c r="A6" s="10">
        <f t="shared" si="0"/>
        <v>15</v>
      </c>
      <c r="B6" s="2" t="s">
        <v>30</v>
      </c>
      <c r="C6" s="7">
        <v>3</v>
      </c>
      <c r="D6" s="8">
        <v>2</v>
      </c>
      <c r="E6" s="9"/>
      <c r="F6" s="8"/>
      <c r="G6" s="7"/>
      <c r="H6" s="8"/>
      <c r="I6" s="7"/>
      <c r="J6" s="8"/>
      <c r="K6" s="7">
        <v>10</v>
      </c>
      <c r="L6" s="8">
        <v>0</v>
      </c>
      <c r="M6" s="7"/>
      <c r="N6" s="8"/>
      <c r="O6" s="7"/>
      <c r="P6" s="8"/>
      <c r="Q6" s="7"/>
      <c r="R6" s="8"/>
      <c r="S6" s="10">
        <v>2</v>
      </c>
      <c r="T6" s="11">
        <v>0</v>
      </c>
      <c r="U6" s="37">
        <f t="shared" si="2"/>
        <v>15</v>
      </c>
      <c r="V6" s="46">
        <f t="shared" ref="V6:V24" si="3">D6+F6+H6+J6+L6+N6+P6+R6+T6</f>
        <v>2</v>
      </c>
      <c r="W6" s="47"/>
      <c r="X6" s="48">
        <f>(V6+W6)/U6</f>
        <v>0.13333333333333333</v>
      </c>
      <c r="Y6" s="42">
        <v>6.5</v>
      </c>
      <c r="Z6" s="39">
        <f t="shared" si="1"/>
        <v>-4.5</v>
      </c>
      <c r="AB6" s="24" t="s">
        <v>68</v>
      </c>
      <c r="AC6" s="25" t="s">
        <v>69</v>
      </c>
      <c r="AD6" s="26" t="s">
        <v>70</v>
      </c>
      <c r="AE6" s="26" t="s">
        <v>71</v>
      </c>
      <c r="AF6" s="26" t="s">
        <v>71</v>
      </c>
    </row>
    <row r="7" spans="1:33">
      <c r="A7" s="10">
        <f t="shared" si="0"/>
        <v>70.5</v>
      </c>
      <c r="B7" s="2" t="s">
        <v>4</v>
      </c>
      <c r="C7" s="7">
        <v>15</v>
      </c>
      <c r="D7" s="8">
        <v>12.5</v>
      </c>
      <c r="E7" s="7">
        <v>53.5</v>
      </c>
      <c r="F7" s="8">
        <v>47.5</v>
      </c>
      <c r="G7" s="7"/>
      <c r="H7" s="8"/>
      <c r="I7" s="7"/>
      <c r="J7" s="8"/>
      <c r="K7" s="7"/>
      <c r="L7" s="8"/>
      <c r="M7" s="7"/>
      <c r="N7" s="8"/>
      <c r="O7" s="7"/>
      <c r="P7" s="8"/>
      <c r="Q7" s="7">
        <v>2</v>
      </c>
      <c r="R7" s="8"/>
      <c r="S7" s="10"/>
      <c r="T7" s="11"/>
      <c r="U7" s="37">
        <f>C7+E7+G7+I7+K7+M7+O7+Q7+S7</f>
        <v>70.5</v>
      </c>
      <c r="V7" s="46">
        <v>49</v>
      </c>
      <c r="W7" s="47">
        <v>11</v>
      </c>
      <c r="X7" s="48">
        <f>(V7+W7)/U7</f>
        <v>0.85106382978723405</v>
      </c>
      <c r="Y7" s="42">
        <v>49</v>
      </c>
      <c r="Z7" s="39">
        <f t="shared" si="1"/>
        <v>11</v>
      </c>
      <c r="AB7" s="24" t="s">
        <v>72</v>
      </c>
      <c r="AC7" s="25" t="s">
        <v>73</v>
      </c>
      <c r="AD7" s="26" t="s">
        <v>74</v>
      </c>
      <c r="AE7" s="26">
        <v>3000</v>
      </c>
      <c r="AF7" s="26"/>
    </row>
    <row r="8" spans="1:33">
      <c r="A8" s="10">
        <f t="shared" si="0"/>
        <v>11.5</v>
      </c>
      <c r="B8" s="2" t="s">
        <v>31</v>
      </c>
      <c r="C8" s="7">
        <v>7</v>
      </c>
      <c r="D8" s="8">
        <v>6</v>
      </c>
      <c r="E8" s="9">
        <v>1</v>
      </c>
      <c r="F8" s="8">
        <v>0</v>
      </c>
      <c r="G8" s="7"/>
      <c r="H8" s="8"/>
      <c r="I8" s="7"/>
      <c r="J8" s="8"/>
      <c r="K8" s="7"/>
      <c r="L8" s="8"/>
      <c r="M8" s="7"/>
      <c r="N8" s="8"/>
      <c r="O8" s="7"/>
      <c r="P8" s="8"/>
      <c r="Q8" s="7">
        <v>0.5</v>
      </c>
      <c r="R8" s="8">
        <v>0.5</v>
      </c>
      <c r="S8" s="10">
        <v>3</v>
      </c>
      <c r="T8" s="11">
        <v>3</v>
      </c>
      <c r="U8" s="37">
        <f t="shared" si="2"/>
        <v>11.5</v>
      </c>
      <c r="V8" s="46">
        <f t="shared" si="3"/>
        <v>9.5</v>
      </c>
      <c r="W8" s="47"/>
      <c r="X8" s="48">
        <f>(V8+W8)/U8</f>
        <v>0.82608695652173914</v>
      </c>
      <c r="Y8" s="42"/>
      <c r="Z8" s="39">
        <f t="shared" si="1"/>
        <v>9.5</v>
      </c>
      <c r="AB8" s="27" t="s">
        <v>75</v>
      </c>
      <c r="AC8" s="25" t="s">
        <v>76</v>
      </c>
      <c r="AD8" s="26" t="s">
        <v>70</v>
      </c>
      <c r="AE8" s="26"/>
      <c r="AF8" s="26"/>
    </row>
    <row r="9" spans="1:33">
      <c r="A9" s="10">
        <f t="shared" si="0"/>
        <v>25</v>
      </c>
      <c r="B9" s="2" t="s">
        <v>32</v>
      </c>
      <c r="C9" s="7">
        <f>4+4</f>
        <v>8</v>
      </c>
      <c r="D9" s="8">
        <f>2.5+1.5</f>
        <v>4</v>
      </c>
      <c r="E9" s="9"/>
      <c r="F9" s="8"/>
      <c r="G9" s="7"/>
      <c r="H9" s="8"/>
      <c r="I9" s="7"/>
      <c r="J9" s="8"/>
      <c r="K9" s="7">
        <f>2+15</f>
        <v>17</v>
      </c>
      <c r="L9" s="8">
        <f>2+7</f>
        <v>9</v>
      </c>
      <c r="M9" s="7"/>
      <c r="N9" s="8"/>
      <c r="O9" s="7"/>
      <c r="P9" s="8"/>
      <c r="Q9" s="7"/>
      <c r="R9" s="8"/>
      <c r="S9" s="10"/>
      <c r="T9" s="11"/>
      <c r="U9" s="37">
        <f>C9+E9+G9+I9+K9+M9+O9+Q9+S9</f>
        <v>25</v>
      </c>
      <c r="V9" s="46">
        <f>D9+F9+H9+J9+L9+N9+P9+R9+T9</f>
        <v>13</v>
      </c>
      <c r="W9" s="47"/>
      <c r="X9" s="48">
        <f>(V9+W9)/U9</f>
        <v>0.52</v>
      </c>
      <c r="Y9" s="42">
        <v>5.5</v>
      </c>
      <c r="Z9" s="39">
        <f t="shared" si="1"/>
        <v>7.5</v>
      </c>
      <c r="AA9" t="s">
        <v>33</v>
      </c>
      <c r="AB9" s="24" t="s">
        <v>77</v>
      </c>
      <c r="AC9" s="28" t="s">
        <v>78</v>
      </c>
      <c r="AD9" s="26"/>
      <c r="AE9" s="26"/>
      <c r="AF9" s="26"/>
    </row>
    <row r="10" spans="1:33">
      <c r="A10" s="10">
        <f t="shared" si="0"/>
        <v>20</v>
      </c>
      <c r="B10" s="2" t="s">
        <v>34</v>
      </c>
      <c r="C10" s="7"/>
      <c r="D10" s="8">
        <v>1</v>
      </c>
      <c r="E10" s="9"/>
      <c r="F10" s="8"/>
      <c r="G10" s="7"/>
      <c r="H10" s="8"/>
      <c r="I10" s="7"/>
      <c r="J10" s="8"/>
      <c r="K10" s="7"/>
      <c r="L10" s="8"/>
      <c r="M10" s="7"/>
      <c r="N10" s="8"/>
      <c r="O10" s="7"/>
      <c r="P10" s="8"/>
      <c r="Q10" s="7"/>
      <c r="R10" s="8"/>
      <c r="S10" s="10">
        <v>4</v>
      </c>
      <c r="T10" s="11">
        <v>2</v>
      </c>
      <c r="U10" s="37">
        <v>20</v>
      </c>
      <c r="V10" s="46">
        <v>7</v>
      </c>
      <c r="W10" s="47">
        <v>4</v>
      </c>
      <c r="X10" s="48">
        <f>(V10+W10)/U10</f>
        <v>0.55000000000000004</v>
      </c>
      <c r="Y10" s="42"/>
      <c r="Z10" s="39">
        <f t="shared" si="1"/>
        <v>11</v>
      </c>
      <c r="AB10" s="24"/>
      <c r="AC10" s="28"/>
      <c r="AD10" s="26"/>
      <c r="AE10" s="26"/>
      <c r="AF10" s="26"/>
    </row>
    <row r="11" spans="1:33">
      <c r="A11" s="10">
        <f t="shared" si="0"/>
        <v>26.5</v>
      </c>
      <c r="B11" s="2" t="s">
        <v>35</v>
      </c>
      <c r="C11" s="7">
        <v>8.5</v>
      </c>
      <c r="D11" s="8">
        <v>7</v>
      </c>
      <c r="E11" s="9">
        <v>1</v>
      </c>
      <c r="F11" s="8">
        <v>0</v>
      </c>
      <c r="G11" s="7"/>
      <c r="H11" s="8"/>
      <c r="I11" s="7">
        <v>12</v>
      </c>
      <c r="J11" s="8">
        <v>12</v>
      </c>
      <c r="K11" s="7">
        <v>3</v>
      </c>
      <c r="L11" s="8">
        <v>1.5</v>
      </c>
      <c r="M11" s="7">
        <v>0.5</v>
      </c>
      <c r="N11" s="8">
        <v>0</v>
      </c>
      <c r="O11" s="7">
        <v>0.5</v>
      </c>
      <c r="P11" s="8">
        <v>0.5</v>
      </c>
      <c r="Q11" s="7">
        <v>1</v>
      </c>
      <c r="R11" s="8">
        <v>1</v>
      </c>
      <c r="S11" s="10"/>
      <c r="T11" s="11"/>
      <c r="U11" s="37">
        <f>C11+E11+G11+I11+K11+M11+O11+Q11+S11</f>
        <v>26.5</v>
      </c>
      <c r="V11" s="46">
        <v>11</v>
      </c>
      <c r="W11" s="47">
        <v>11</v>
      </c>
      <c r="X11" s="48">
        <f>(V11+W11)/U11</f>
        <v>0.83018867924528306</v>
      </c>
      <c r="Y11" s="42">
        <v>22.5</v>
      </c>
      <c r="Z11" s="39">
        <f t="shared" si="1"/>
        <v>-0.5</v>
      </c>
      <c r="AB11" s="24" t="s">
        <v>79</v>
      </c>
      <c r="AC11" s="25" t="s">
        <v>80</v>
      </c>
      <c r="AD11" s="26" t="s">
        <v>70</v>
      </c>
      <c r="AE11" s="26">
        <v>100</v>
      </c>
      <c r="AF11" s="26"/>
    </row>
    <row r="12" spans="1:33">
      <c r="A12" s="10">
        <f t="shared" si="0"/>
        <v>16.5</v>
      </c>
      <c r="B12" s="2" t="s">
        <v>36</v>
      </c>
      <c r="C12" s="7">
        <v>8.5</v>
      </c>
      <c r="D12" s="8">
        <v>5.5</v>
      </c>
      <c r="E12" s="9"/>
      <c r="F12" s="8"/>
      <c r="G12" s="7"/>
      <c r="H12" s="8"/>
      <c r="I12" s="7"/>
      <c r="J12" s="8"/>
      <c r="K12" s="7"/>
      <c r="L12" s="8"/>
      <c r="M12" s="7">
        <v>5</v>
      </c>
      <c r="N12" s="8">
        <v>5</v>
      </c>
      <c r="O12" s="7"/>
      <c r="P12" s="8"/>
      <c r="Q12" s="7">
        <v>0.5</v>
      </c>
      <c r="R12" s="8">
        <v>0.5</v>
      </c>
      <c r="S12" s="10">
        <v>2.5</v>
      </c>
      <c r="T12" s="11">
        <v>2.5</v>
      </c>
      <c r="U12" s="37">
        <f t="shared" si="2"/>
        <v>16.5</v>
      </c>
      <c r="V12" s="46">
        <v>11.5</v>
      </c>
      <c r="W12" s="47">
        <v>2</v>
      </c>
      <c r="X12" s="48">
        <f>(V12+W12)/U12</f>
        <v>0.81818181818181823</v>
      </c>
      <c r="Y12" s="42">
        <v>10</v>
      </c>
      <c r="Z12" s="39">
        <f t="shared" si="1"/>
        <v>3.5</v>
      </c>
      <c r="AB12" s="27" t="s">
        <v>81</v>
      </c>
      <c r="AC12" s="25" t="s">
        <v>82</v>
      </c>
      <c r="AD12" s="29" t="s">
        <v>70</v>
      </c>
      <c r="AE12" s="26"/>
      <c r="AF12" s="26"/>
      <c r="AG12" s="30" t="s">
        <v>33</v>
      </c>
    </row>
    <row r="13" spans="1:33">
      <c r="A13" s="10">
        <f t="shared" si="0"/>
        <v>30</v>
      </c>
      <c r="B13" s="2" t="s">
        <v>37</v>
      </c>
      <c r="C13" s="7">
        <v>13.5</v>
      </c>
      <c r="D13" s="8">
        <v>13</v>
      </c>
      <c r="E13" s="9"/>
      <c r="F13" s="8"/>
      <c r="G13" s="7"/>
      <c r="H13" s="8"/>
      <c r="I13" s="7"/>
      <c r="J13" s="8"/>
      <c r="K13" s="7">
        <v>6</v>
      </c>
      <c r="L13" s="8">
        <v>5</v>
      </c>
      <c r="M13" s="7">
        <v>5</v>
      </c>
      <c r="N13" s="8">
        <v>3.5</v>
      </c>
      <c r="O13" s="7">
        <v>5.5</v>
      </c>
      <c r="P13" s="8">
        <v>0</v>
      </c>
      <c r="Q13" s="7"/>
      <c r="R13" s="8"/>
      <c r="S13" s="10"/>
      <c r="T13" s="11"/>
      <c r="U13" s="37">
        <f>C13+E13+G13+I13+K13+M13+O13+Q13+S13</f>
        <v>30</v>
      </c>
      <c r="V13" s="46">
        <v>19.5</v>
      </c>
      <c r="W13" s="47">
        <v>2</v>
      </c>
      <c r="X13" s="48">
        <f>(V13+W13)/U13</f>
        <v>0.71666666666666667</v>
      </c>
      <c r="Y13" s="42">
        <v>16</v>
      </c>
      <c r="Z13" s="39">
        <f t="shared" si="1"/>
        <v>5.5</v>
      </c>
      <c r="AB13" s="24" t="s">
        <v>27</v>
      </c>
      <c r="AC13" s="25" t="s">
        <v>83</v>
      </c>
      <c r="AD13" s="25" t="s">
        <v>84</v>
      </c>
      <c r="AE13" s="26"/>
      <c r="AF13" s="26" t="s">
        <v>85</v>
      </c>
      <c r="AG13" t="s">
        <v>86</v>
      </c>
    </row>
    <row r="14" spans="1:33">
      <c r="A14" s="10">
        <f t="shared" si="0"/>
        <v>43.5</v>
      </c>
      <c r="B14" s="2" t="s">
        <v>38</v>
      </c>
      <c r="C14" s="7">
        <v>5</v>
      </c>
      <c r="D14" s="8">
        <v>1.5</v>
      </c>
      <c r="E14" s="9"/>
      <c r="F14" s="8"/>
      <c r="G14" s="7"/>
      <c r="H14" s="8"/>
      <c r="I14" s="7"/>
      <c r="J14" s="8"/>
      <c r="K14" s="7">
        <v>4</v>
      </c>
      <c r="L14" s="8">
        <v>0</v>
      </c>
      <c r="M14" s="7">
        <v>34.5</v>
      </c>
      <c r="N14" s="8">
        <v>15</v>
      </c>
      <c r="O14" s="7"/>
      <c r="P14" s="8"/>
      <c r="Q14" s="7"/>
      <c r="R14" s="8"/>
      <c r="S14" s="10"/>
      <c r="T14" s="11"/>
      <c r="U14" s="37">
        <f>C14+E14+G14+I14+K14+M14+O14+Q14+S14</f>
        <v>43.5</v>
      </c>
      <c r="V14" s="46">
        <v>11.5</v>
      </c>
      <c r="W14" s="47">
        <v>5</v>
      </c>
      <c r="X14" s="48">
        <f>(V14+W14)/U14</f>
        <v>0.37931034482758619</v>
      </c>
      <c r="Y14" s="42">
        <v>7.5</v>
      </c>
      <c r="Z14" s="39">
        <f t="shared" si="1"/>
        <v>9</v>
      </c>
      <c r="AB14" s="27" t="s">
        <v>40</v>
      </c>
      <c r="AC14" s="25" t="s">
        <v>87</v>
      </c>
      <c r="AD14" s="26" t="s">
        <v>70</v>
      </c>
      <c r="AE14" s="26">
        <v>0</v>
      </c>
      <c r="AF14" s="26">
        <v>0</v>
      </c>
    </row>
    <row r="15" spans="1:33">
      <c r="A15" s="10">
        <f t="shared" si="0"/>
        <v>34.5</v>
      </c>
      <c r="B15" s="2" t="s">
        <v>39</v>
      </c>
      <c r="C15" s="7">
        <v>12</v>
      </c>
      <c r="D15" s="8"/>
      <c r="E15" s="9"/>
      <c r="F15" s="8"/>
      <c r="G15" s="7"/>
      <c r="H15" s="8"/>
      <c r="I15" s="7">
        <v>10</v>
      </c>
      <c r="J15" s="8"/>
      <c r="K15" s="7">
        <v>1</v>
      </c>
      <c r="L15" s="8"/>
      <c r="M15" s="7"/>
      <c r="N15" s="8"/>
      <c r="O15" s="7">
        <v>1</v>
      </c>
      <c r="P15" s="8"/>
      <c r="Q15" s="7">
        <v>1</v>
      </c>
      <c r="R15" s="8"/>
      <c r="S15" s="10">
        <v>9.5</v>
      </c>
      <c r="T15" s="11"/>
      <c r="U15" s="37">
        <f t="shared" si="2"/>
        <v>34.5</v>
      </c>
      <c r="V15" s="46">
        <v>14.5</v>
      </c>
      <c r="W15" s="47"/>
      <c r="X15" s="48">
        <f>(V15+W15)/U15</f>
        <v>0.42028985507246375</v>
      </c>
      <c r="Y15" s="42">
        <v>13.5</v>
      </c>
      <c r="Z15" s="39">
        <f t="shared" si="1"/>
        <v>1</v>
      </c>
      <c r="AB15" s="27" t="s">
        <v>88</v>
      </c>
      <c r="AC15" s="25" t="s">
        <v>89</v>
      </c>
      <c r="AD15" s="31" t="s">
        <v>90</v>
      </c>
      <c r="AE15" s="26" t="s">
        <v>91</v>
      </c>
      <c r="AF15" s="26" t="s">
        <v>92</v>
      </c>
      <c r="AG15" t="s">
        <v>93</v>
      </c>
    </row>
    <row r="16" spans="1:33">
      <c r="A16" s="10">
        <f t="shared" si="0"/>
        <v>33</v>
      </c>
      <c r="B16" s="2" t="s">
        <v>40</v>
      </c>
      <c r="C16" s="7">
        <v>4</v>
      </c>
      <c r="D16" s="8">
        <v>3</v>
      </c>
      <c r="E16" s="9"/>
      <c r="F16" s="8"/>
      <c r="G16" s="7"/>
      <c r="H16" s="8"/>
      <c r="I16" s="7"/>
      <c r="J16" s="8"/>
      <c r="K16" s="7"/>
      <c r="L16" s="8"/>
      <c r="M16" s="7">
        <v>29</v>
      </c>
      <c r="N16" s="8">
        <v>29</v>
      </c>
      <c r="O16" s="7"/>
      <c r="P16" s="8"/>
      <c r="Q16" s="7"/>
      <c r="R16" s="8"/>
      <c r="S16" s="10"/>
      <c r="T16" s="11"/>
      <c r="U16" s="37">
        <f>C16+E16+G16+I16+K16+M16+O16+Q16+S16</f>
        <v>33</v>
      </c>
      <c r="V16" s="46">
        <f t="shared" si="3"/>
        <v>32</v>
      </c>
      <c r="W16" s="47"/>
      <c r="X16" s="48">
        <f>(V16+W16)/U16</f>
        <v>0.96969696969696972</v>
      </c>
      <c r="Y16" s="42">
        <v>28.5</v>
      </c>
      <c r="Z16" s="39">
        <f t="shared" si="1"/>
        <v>3.5</v>
      </c>
      <c r="AB16" s="24" t="s">
        <v>32</v>
      </c>
      <c r="AC16" s="25" t="s">
        <v>94</v>
      </c>
      <c r="AD16" s="26" t="s">
        <v>70</v>
      </c>
      <c r="AE16" s="26"/>
      <c r="AF16" s="26"/>
    </row>
    <row r="17" spans="1:32" ht="16.5">
      <c r="A17" s="10">
        <f t="shared" si="0"/>
        <v>7.5</v>
      </c>
      <c r="B17" s="3" t="s">
        <v>41</v>
      </c>
      <c r="C17" s="7"/>
      <c r="D17" s="8"/>
      <c r="E17" s="9"/>
      <c r="F17" s="8"/>
      <c r="G17" s="7"/>
      <c r="H17" s="8"/>
      <c r="I17" s="7"/>
      <c r="J17" s="8"/>
      <c r="K17" s="7"/>
      <c r="L17" s="8"/>
      <c r="M17" s="7">
        <v>7.5</v>
      </c>
      <c r="N17" s="8">
        <v>7.5</v>
      </c>
      <c r="O17" s="7"/>
      <c r="P17" s="8"/>
      <c r="Q17" s="7"/>
      <c r="R17" s="8"/>
      <c r="S17" s="10"/>
      <c r="T17" s="11"/>
      <c r="U17" s="37">
        <f t="shared" si="2"/>
        <v>7.5</v>
      </c>
      <c r="V17" s="46">
        <f t="shared" si="3"/>
        <v>7.5</v>
      </c>
      <c r="W17" s="47"/>
      <c r="X17" s="48">
        <f>(V17+W17)/U17</f>
        <v>1</v>
      </c>
      <c r="Y17" s="42">
        <v>7.5</v>
      </c>
      <c r="Z17" s="39">
        <f t="shared" si="1"/>
        <v>0</v>
      </c>
      <c r="AB17" s="32" t="s">
        <v>95</v>
      </c>
      <c r="AC17" s="26"/>
      <c r="AD17" s="26"/>
      <c r="AE17" s="26"/>
      <c r="AF17" s="26"/>
    </row>
    <row r="18" spans="1:32">
      <c r="A18" s="10">
        <f t="shared" si="0"/>
        <v>40.5</v>
      </c>
      <c r="B18" s="2" t="s">
        <v>42</v>
      </c>
      <c r="C18" s="7">
        <v>17.5</v>
      </c>
      <c r="D18" s="8">
        <v>15</v>
      </c>
      <c r="E18" s="9"/>
      <c r="F18" s="8"/>
      <c r="G18" s="7">
        <v>7.5</v>
      </c>
      <c r="H18" s="8">
        <v>0</v>
      </c>
      <c r="I18" s="7"/>
      <c r="J18" s="8"/>
      <c r="K18" s="7">
        <v>14</v>
      </c>
      <c r="L18" s="8">
        <v>8</v>
      </c>
      <c r="M18" s="7"/>
      <c r="N18" s="8"/>
      <c r="O18" s="7">
        <v>1</v>
      </c>
      <c r="P18" s="8">
        <v>0</v>
      </c>
      <c r="Q18" s="7">
        <v>0.5</v>
      </c>
      <c r="R18" s="8">
        <v>0.5</v>
      </c>
      <c r="S18" s="10"/>
      <c r="T18" s="11"/>
      <c r="U18" s="37">
        <f t="shared" si="2"/>
        <v>40.5</v>
      </c>
      <c r="V18" s="46">
        <f t="shared" si="3"/>
        <v>23.5</v>
      </c>
      <c r="W18" s="47"/>
      <c r="X18" s="48">
        <f>(V18+W18)/U18</f>
        <v>0.58024691358024694</v>
      </c>
      <c r="Y18" s="42">
        <v>23</v>
      </c>
      <c r="Z18" s="39">
        <f>(V18+W18)-Y18</f>
        <v>0.5</v>
      </c>
      <c r="AB18" s="33" t="s">
        <v>32</v>
      </c>
      <c r="AC18" s="34"/>
      <c r="AD18" s="34"/>
      <c r="AE18" s="34"/>
      <c r="AF18" s="34"/>
    </row>
    <row r="19" spans="1:32">
      <c r="A19" s="10">
        <f t="shared" si="0"/>
        <v>12.5</v>
      </c>
      <c r="B19" s="4" t="s">
        <v>44</v>
      </c>
      <c r="C19" s="7">
        <v>7</v>
      </c>
      <c r="D19" s="8">
        <v>3.5</v>
      </c>
      <c r="E19" s="9"/>
      <c r="F19" s="8"/>
      <c r="G19" s="7"/>
      <c r="H19" s="8"/>
      <c r="I19" s="7">
        <v>1.5</v>
      </c>
      <c r="J19" s="8">
        <v>1.5</v>
      </c>
      <c r="K19" s="7"/>
      <c r="L19" s="8"/>
      <c r="M19" s="7"/>
      <c r="N19" s="8"/>
      <c r="O19" s="7">
        <v>1</v>
      </c>
      <c r="P19" s="8">
        <v>1</v>
      </c>
      <c r="Q19" s="7">
        <v>1</v>
      </c>
      <c r="R19" s="8">
        <v>1</v>
      </c>
      <c r="S19" s="10">
        <v>2</v>
      </c>
      <c r="T19" s="11">
        <v>2</v>
      </c>
      <c r="U19" s="37">
        <f>C19+E19+G19+I19+K19+M19+O19+Q19+S19</f>
        <v>12.5</v>
      </c>
      <c r="V19" s="46">
        <v>8.5</v>
      </c>
      <c r="W19" s="47">
        <v>0.5</v>
      </c>
      <c r="X19" s="48">
        <f>(V19+W19)/U19</f>
        <v>0.72</v>
      </c>
      <c r="Y19" s="42">
        <v>18</v>
      </c>
      <c r="Z19" s="39">
        <f>(V19+W19)-Y19</f>
        <v>-9</v>
      </c>
      <c r="AB19" s="33"/>
      <c r="AC19" s="34"/>
      <c r="AD19" s="34"/>
      <c r="AE19" s="34"/>
      <c r="AF19" s="34"/>
    </row>
    <row r="20" spans="1:32" ht="16.5">
      <c r="A20" s="10">
        <f t="shared" si="0"/>
        <v>10.5</v>
      </c>
      <c r="B20" s="3" t="s">
        <v>43</v>
      </c>
      <c r="C20" s="7">
        <v>1.5</v>
      </c>
      <c r="D20" s="8">
        <v>0</v>
      </c>
      <c r="E20" s="9"/>
      <c r="F20" s="8"/>
      <c r="G20" s="7"/>
      <c r="H20" s="8"/>
      <c r="I20" s="7"/>
      <c r="J20" s="8"/>
      <c r="K20" s="7">
        <v>1</v>
      </c>
      <c r="L20" s="8">
        <v>0.5</v>
      </c>
      <c r="M20" s="7">
        <v>8</v>
      </c>
      <c r="N20" s="8">
        <v>6.5</v>
      </c>
      <c r="O20" s="7"/>
      <c r="P20" s="8"/>
      <c r="Q20" s="7"/>
      <c r="R20" s="8"/>
      <c r="S20" s="10"/>
      <c r="T20" s="11"/>
      <c r="U20" s="37">
        <f>C20+E20+G20+I20+K20+M20+O20+Q20+S20</f>
        <v>10.5</v>
      </c>
      <c r="V20" s="46">
        <f t="shared" si="3"/>
        <v>7</v>
      </c>
      <c r="W20" s="47"/>
      <c r="X20" s="48">
        <f>(V20+W20)/U20</f>
        <v>0.66666666666666663</v>
      </c>
      <c r="Y20" s="42"/>
      <c r="Z20" s="39">
        <f t="shared" si="1"/>
        <v>7</v>
      </c>
      <c r="AB20" s="33"/>
      <c r="AC20" s="34"/>
      <c r="AD20" s="34"/>
      <c r="AE20" s="34"/>
      <c r="AF20" s="34"/>
    </row>
    <row r="21" spans="1:32" ht="16.5">
      <c r="A21" s="10">
        <f t="shared" si="0"/>
        <v>29</v>
      </c>
      <c r="B21" s="3" t="s">
        <v>45</v>
      </c>
      <c r="C21" s="7">
        <v>8.5</v>
      </c>
      <c r="D21" s="8">
        <v>0.5</v>
      </c>
      <c r="E21" s="9"/>
      <c r="F21" s="8"/>
      <c r="G21" s="7"/>
      <c r="H21" s="8"/>
      <c r="I21" s="7"/>
      <c r="J21" s="8"/>
      <c r="K21" s="7"/>
      <c r="L21" s="8"/>
      <c r="M21" s="7">
        <v>15.5</v>
      </c>
      <c r="N21" s="8">
        <v>7.5</v>
      </c>
      <c r="O21" s="7">
        <v>3</v>
      </c>
      <c r="P21" s="8">
        <v>0</v>
      </c>
      <c r="Q21" s="7">
        <v>1</v>
      </c>
      <c r="R21" s="8">
        <v>0.5</v>
      </c>
      <c r="S21" s="10">
        <v>1</v>
      </c>
      <c r="T21" s="11"/>
      <c r="U21" s="37">
        <f t="shared" si="2"/>
        <v>29</v>
      </c>
      <c r="V21" s="46">
        <f t="shared" si="3"/>
        <v>8.5</v>
      </c>
      <c r="W21" s="47"/>
      <c r="X21" s="48">
        <f>(V21+W21)/U21</f>
        <v>0.29310344827586204</v>
      </c>
      <c r="Y21" s="42"/>
      <c r="Z21" s="39">
        <f t="shared" si="1"/>
        <v>8.5</v>
      </c>
      <c r="AB21" s="33"/>
      <c r="AC21" s="34"/>
      <c r="AD21" s="34"/>
      <c r="AE21" s="34"/>
      <c r="AF21" s="34"/>
    </row>
    <row r="22" spans="1:32" ht="32.25">
      <c r="A22" s="10"/>
      <c r="B22" s="52" t="s">
        <v>46</v>
      </c>
      <c r="C22" s="7">
        <v>10</v>
      </c>
      <c r="D22" s="8">
        <v>10</v>
      </c>
      <c r="E22" s="9"/>
      <c r="F22" s="8"/>
      <c r="G22" s="7"/>
      <c r="H22" s="8"/>
      <c r="I22" s="7"/>
      <c r="J22" s="8"/>
      <c r="K22" s="7"/>
      <c r="L22" s="8"/>
      <c r="M22" s="7">
        <v>10</v>
      </c>
      <c r="N22" s="8">
        <v>10</v>
      </c>
      <c r="O22" s="7"/>
      <c r="P22" s="8"/>
      <c r="Q22" s="7"/>
      <c r="R22" s="8"/>
      <c r="S22" s="10"/>
      <c r="T22" s="11"/>
      <c r="U22" s="37">
        <f t="shared" si="2"/>
        <v>20</v>
      </c>
      <c r="V22" s="46">
        <f t="shared" si="3"/>
        <v>20</v>
      </c>
      <c r="W22" s="53"/>
      <c r="X22" s="48">
        <f>(V22+W22)/U22</f>
        <v>1</v>
      </c>
      <c r="Y22" s="42"/>
      <c r="Z22" s="39"/>
      <c r="AB22" s="33"/>
      <c r="AC22" s="34"/>
      <c r="AD22" s="34"/>
      <c r="AE22" s="34"/>
      <c r="AF22" s="34"/>
    </row>
    <row r="23" spans="1:32" ht="16.5">
      <c r="A23" s="10"/>
      <c r="B23" s="52" t="s">
        <v>47</v>
      </c>
      <c r="C23" s="7"/>
      <c r="D23" s="8"/>
      <c r="E23" s="9"/>
      <c r="F23" s="8"/>
      <c r="G23" s="7"/>
      <c r="H23" s="8"/>
      <c r="I23" s="7"/>
      <c r="J23" s="8"/>
      <c r="K23" s="7"/>
      <c r="L23" s="8"/>
      <c r="M23" s="7">
        <v>25</v>
      </c>
      <c r="N23" s="8">
        <v>25</v>
      </c>
      <c r="O23" s="7"/>
      <c r="P23" s="8"/>
      <c r="Q23" s="7"/>
      <c r="R23" s="8"/>
      <c r="S23" s="10"/>
      <c r="T23" s="11"/>
      <c r="U23" s="37">
        <f t="shared" si="2"/>
        <v>25</v>
      </c>
      <c r="V23" s="46">
        <f t="shared" si="3"/>
        <v>25</v>
      </c>
      <c r="W23" s="53"/>
      <c r="X23" s="48">
        <f>(V23+W23)/U23</f>
        <v>1</v>
      </c>
      <c r="Y23" s="42"/>
      <c r="Z23" s="39"/>
      <c r="AB23" s="33"/>
      <c r="AC23" s="34"/>
      <c r="AD23" s="34"/>
      <c r="AE23" s="34"/>
      <c r="AF23" s="34"/>
    </row>
    <row r="24" spans="1:32">
      <c r="A24" s="10">
        <f t="shared" si="0"/>
        <v>551</v>
      </c>
      <c r="C24" s="12">
        <f>SUM(C3:C23)</f>
        <v>151.5</v>
      </c>
      <c r="D24" s="13">
        <f>SUM(D3:D21)</f>
        <v>96</v>
      </c>
      <c r="E24" s="12">
        <f>SUM(E3:E21)</f>
        <v>55.5</v>
      </c>
      <c r="F24" s="13">
        <f>SUM(F3:F21)</f>
        <v>47.5</v>
      </c>
      <c r="G24" s="12">
        <f t="shared" ref="G24:Q24" si="4">SUM(G3:G21)</f>
        <v>7.5</v>
      </c>
      <c r="H24" s="13">
        <f>SUM(H3:H21)</f>
        <v>0</v>
      </c>
      <c r="I24" s="12">
        <f t="shared" si="4"/>
        <v>26.5</v>
      </c>
      <c r="J24" s="13">
        <f>SUM(J3:J21)</f>
        <v>17</v>
      </c>
      <c r="K24" s="12">
        <f t="shared" si="4"/>
        <v>68.5</v>
      </c>
      <c r="L24" s="13">
        <f>SUM(L3:L21)</f>
        <v>32</v>
      </c>
      <c r="M24" s="12">
        <f>SUM(M3:M23)</f>
        <v>147</v>
      </c>
      <c r="N24" s="13">
        <f>SUM(N3:N21)</f>
        <v>85.5</v>
      </c>
      <c r="O24" s="12">
        <f t="shared" si="4"/>
        <v>19</v>
      </c>
      <c r="P24" s="13">
        <f>SUM(P3:P21)</f>
        <v>8.5</v>
      </c>
      <c r="Q24" s="12">
        <f>SUM(Q3:Q23)</f>
        <v>11.5</v>
      </c>
      <c r="R24" s="13">
        <f>SUM(R3:R21)</f>
        <v>6</v>
      </c>
      <c r="S24" s="12">
        <f t="shared" ref="S24:T24" si="5">SUM(S3:S21)</f>
        <v>24.5</v>
      </c>
      <c r="T24" s="13">
        <f t="shared" si="5"/>
        <v>14.5</v>
      </c>
      <c r="U24" s="37">
        <f>SUM(U3:U23)</f>
        <v>551</v>
      </c>
      <c r="V24" s="50">
        <f>SUM(V3:V21)</f>
        <v>281</v>
      </c>
      <c r="W24" s="51">
        <f>SUM(W3:W21)</f>
        <v>48.5</v>
      </c>
      <c r="X24" s="49">
        <f>(V24+W24)/U24</f>
        <v>0.59800362976406529</v>
      </c>
      <c r="Y24" s="43">
        <f>SUM(Y3:Y21)</f>
        <v>306.5</v>
      </c>
      <c r="Z24" s="40">
        <f t="shared" si="1"/>
        <v>23</v>
      </c>
      <c r="AB24" s="33"/>
      <c r="AC24" s="34"/>
      <c r="AD24" s="34"/>
      <c r="AE24" s="34"/>
      <c r="AF24" s="34"/>
    </row>
    <row r="25" spans="1:32">
      <c r="C25" s="5"/>
      <c r="V25" s="62">
        <f>V24+W24</f>
        <v>329.5</v>
      </c>
      <c r="W25" s="63"/>
    </row>
    <row r="30" spans="1:32">
      <c r="D30" s="14"/>
    </row>
  </sheetData>
  <mergeCells count="1">
    <mergeCell ref="V25:W25"/>
  </mergeCells>
  <hyperlinks>
    <hyperlink ref="AC7" r:id="rId1" xr:uid="{C66C7AFE-DD60-4CF9-9FFB-0B915CD1043C}"/>
    <hyperlink ref="AC12" r:id="rId2" xr:uid="{46195E17-CB26-404B-BFB7-F0D73D8E328F}"/>
    <hyperlink ref="AC16" r:id="rId3" xr:uid="{8C62265D-FDBF-4253-AB3F-08EA48609CAB}"/>
    <hyperlink ref="AC9" r:id="rId4" xr:uid="{C0FF45EB-1557-44E7-A5CD-3A1700CF153F}"/>
    <hyperlink ref="AC3" r:id="rId5" xr:uid="{391C5945-FB20-480C-BFAC-BC9E22156325}"/>
    <hyperlink ref="AC6" r:id="rId6" xr:uid="{E89EC039-C8DA-47E1-9A68-B8CFDE68E558}"/>
    <hyperlink ref="AC13" r:id="rId7" xr:uid="{BDE84514-1605-4126-A022-CA0005A4564B}"/>
    <hyperlink ref="AD13" r:id="rId8" xr:uid="{FE9DE57C-77D1-4B26-829C-74156F9252ED}"/>
    <hyperlink ref="AC11" r:id="rId9" xr:uid="{B8F9DC29-569F-44D6-BDBF-2FBA627447FD}"/>
    <hyperlink ref="AC4" r:id="rId10" xr:uid="{E57DF534-90B1-4A63-82DC-D8F61DE95D42}"/>
    <hyperlink ref="AC8" r:id="rId11" xr:uid="{67308ABC-B545-43C7-8BB3-5BBDCB5C9762}"/>
    <hyperlink ref="AC5" r:id="rId12" xr:uid="{F4077E2A-ECED-487F-8622-A45055A9E39A}"/>
    <hyperlink ref="AC15" r:id="rId13" xr:uid="{ED6D9625-22D6-454E-BCBA-25AFB84D9247}"/>
    <hyperlink ref="AC14" r:id="rId14" xr:uid="{87CE6476-A381-462A-AEEF-05076CE097FD}"/>
  </hyperlinks>
  <pageMargins left="0.7" right="0.7" top="0.75" bottom="0.75" header="0.3" footer="0.3"/>
  <drawing r:id="rId15"/>
  <legacyDrawing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B3109CF82CE449ECF8B45F4546ABA" ma:contentTypeVersion="15" ma:contentTypeDescription="Creare un nuovo documento." ma:contentTypeScope="" ma:versionID="8ff4c4e70c7ea8730cfe0c2e14b7ef38">
  <xsd:schema xmlns:xsd="http://www.w3.org/2001/XMLSchema" xmlns:xs="http://www.w3.org/2001/XMLSchema" xmlns:p="http://schemas.microsoft.com/office/2006/metadata/properties" xmlns:ns2="c6b06dd1-9b04-47cd-b906-ec7ae302778a" xmlns:ns3="10e99e91-9f23-4810-b337-a346511782a9" targetNamespace="http://schemas.microsoft.com/office/2006/metadata/properties" ma:root="true" ma:fieldsID="35c4db0a1fdaccf119dda27cc0a94ae1" ns2:_="" ns3:_="">
    <xsd:import namespace="c6b06dd1-9b04-47cd-b906-ec7ae302778a"/>
    <xsd:import namespace="10e99e91-9f23-4810-b337-a346511782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06dd1-9b04-47cd-b906-ec7ae30277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5655b07b-e106-434b-8e42-295331486e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99e91-9f23-4810-b337-a346511782a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59c7f64-8fad-4c7c-95b4-744caf26c683}" ma:internalName="TaxCatchAll" ma:showField="CatchAllData" ma:web="10e99e91-9f23-4810-b337-a346511782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99e91-9f23-4810-b337-a346511782a9" xsi:nil="true"/>
    <lcf76f155ced4ddcb4097134ff3c332f xmlns="c6b06dd1-9b04-47cd-b906-ec7ae302778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B502C8-5B00-45B5-B505-028CA7660299}"/>
</file>

<file path=customXml/itemProps2.xml><?xml version="1.0" encoding="utf-8"?>
<ds:datastoreItem xmlns:ds="http://schemas.openxmlformats.org/officeDocument/2006/customXml" ds:itemID="{B54B20A8-AB0A-4151-B056-699BBCF9E8D0}"/>
</file>

<file path=customXml/itemProps3.xml><?xml version="1.0" encoding="utf-8"?>
<ds:datastoreItem xmlns:ds="http://schemas.openxmlformats.org/officeDocument/2006/customXml" ds:itemID="{174C6399-F4BC-4999-9264-B50664A9D4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2024-09-10T10:44:15Z</dcterms:created>
  <dcterms:modified xsi:type="dcterms:W3CDTF">2025-06-15T14:27:45Z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0x010100308B3109CF82CE449ECF8B45F4546ABA</vt:lpwstr>
  </property>
  <property fmtid="{D5CDD505-2E9C-101B-9397-08002B2CF9AE}" pid="3" name="MediaServiceImageTags">
    <vt:lpwstr/>
  </property>
</Properties>
</file>