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queryTables/queryTable1.xml" ContentType="application/vnd.openxmlformats-officedocument.spreadsheetml.queryTable+xml"/>
  <Override PartName="/xl/tables/table1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iacomel/Paolo/RD-FCC/Preventivi/"/>
    </mc:Choice>
  </mc:AlternateContent>
  <xr:revisionPtr revIDLastSave="0" documentId="13_ncr:1_{AC055AF8-1764-5849-BB8A-38A70921EF09}" xr6:coauthVersionLast="47" xr6:coauthVersionMax="47" xr10:uidLastSave="{00000000-0000-0000-0000-000000000000}"/>
  <bookViews>
    <workbookView xWindow="4580" yWindow="4320" windowWidth="30720" windowHeight="19340" activeTab="10" xr2:uid="{F21BCB46-11C1-1D49-ACD1-E239D9AB67EA}"/>
  </bookViews>
  <sheets>
    <sheet name="Anagrafica26" sheetId="1" r:id="rId1"/>
    <sheet name="Missioni2026" sheetId="2" r:id="rId2"/>
    <sheet name="Richieste-CSN1 rd_fcc" sheetId="3" r:id="rId3"/>
    <sheet name="Richieste-sommario" sheetId="4" r:id="rId4"/>
    <sheet name="Acceleratore" sheetId="5" r:id="rId5"/>
    <sheet name="Magnete" sheetId="11" r:id="rId6"/>
    <sheet name="Silici" sheetId="6" r:id="rId7"/>
    <sheet name="DC" sheetId="7" r:id="rId8"/>
    <sheet name="Calorimetri" sheetId="8" r:id="rId9"/>
    <sheet name="uRwell" sheetId="9" r:id="rId10"/>
    <sheet name="New R&amp;Ds" sheetId="10" r:id="rId11"/>
  </sheets>
  <definedNames>
    <definedName name="ExternalData_1" localSheetId="2" hidden="1">'Richieste-CSN1 rd_fcc'!$A$1:$T$22</definedName>
    <definedName name="fte_s_csn1_rd_fcc_2" localSheetId="0">Anagrafica26!$A$2:$I$298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0" l="1"/>
  <c r="F17" i="10"/>
  <c r="E17" i="10"/>
  <c r="D17" i="10"/>
  <c r="C17" i="10"/>
  <c r="B17" i="10"/>
  <c r="I13" i="10"/>
  <c r="H13" i="10"/>
  <c r="N7" i="1"/>
  <c r="M7" i="1"/>
  <c r="L7" i="1"/>
  <c r="P7" i="1" s="1"/>
  <c r="K7" i="1"/>
  <c r="O7" i="1" s="1"/>
  <c r="N68" i="1"/>
  <c r="M68" i="1"/>
  <c r="L68" i="1"/>
  <c r="K68" i="1"/>
  <c r="O68" i="1" s="1"/>
  <c r="N64" i="1"/>
  <c r="M64" i="1"/>
  <c r="L64" i="1"/>
  <c r="K64" i="1"/>
  <c r="J74" i="1"/>
  <c r="H74" i="1"/>
  <c r="N59" i="1"/>
  <c r="M59" i="1"/>
  <c r="L59" i="1"/>
  <c r="K59" i="1"/>
  <c r="N60" i="1"/>
  <c r="M60" i="1"/>
  <c r="L60" i="1"/>
  <c r="K60" i="1"/>
  <c r="N131" i="1"/>
  <c r="M131" i="1"/>
  <c r="L131" i="1"/>
  <c r="K131" i="1"/>
  <c r="O131" i="1" s="1"/>
  <c r="P59" i="1" l="1"/>
  <c r="P68" i="1"/>
  <c r="O64" i="1"/>
  <c r="P64" i="1"/>
  <c r="O59" i="1"/>
  <c r="O60" i="1"/>
  <c r="P60" i="1"/>
  <c r="P131" i="1"/>
  <c r="N133" i="1"/>
  <c r="M133" i="1"/>
  <c r="L133" i="1"/>
  <c r="K133" i="1"/>
  <c r="N132" i="1"/>
  <c r="M132" i="1"/>
  <c r="L132" i="1"/>
  <c r="K132" i="1"/>
  <c r="N127" i="1"/>
  <c r="M127" i="1"/>
  <c r="L127" i="1"/>
  <c r="K127" i="1"/>
  <c r="N129" i="1"/>
  <c r="M129" i="1"/>
  <c r="L129" i="1"/>
  <c r="K129" i="1"/>
  <c r="N126" i="1"/>
  <c r="M126" i="1"/>
  <c r="L126" i="1"/>
  <c r="K126" i="1"/>
  <c r="N118" i="1"/>
  <c r="M118" i="1"/>
  <c r="L118" i="1"/>
  <c r="K118" i="1"/>
  <c r="N139" i="1"/>
  <c r="M139" i="1"/>
  <c r="L139" i="1"/>
  <c r="K139" i="1"/>
  <c r="N145" i="1"/>
  <c r="M145" i="1"/>
  <c r="L145" i="1"/>
  <c r="K145" i="1"/>
  <c r="N122" i="1"/>
  <c r="M122" i="1"/>
  <c r="L122" i="1"/>
  <c r="K122" i="1"/>
  <c r="N136" i="1"/>
  <c r="M136" i="1"/>
  <c r="L136" i="1"/>
  <c r="K136" i="1"/>
  <c r="N128" i="1"/>
  <c r="M128" i="1"/>
  <c r="L128" i="1"/>
  <c r="K128" i="1"/>
  <c r="G12" i="10"/>
  <c r="F12" i="10"/>
  <c r="E12" i="10"/>
  <c r="D12" i="10"/>
  <c r="C12" i="10"/>
  <c r="B12" i="10"/>
  <c r="I11" i="10"/>
  <c r="H11" i="10"/>
  <c r="I10" i="10"/>
  <c r="H10" i="10"/>
  <c r="I29" i="8"/>
  <c r="H29" i="8"/>
  <c r="I7" i="9"/>
  <c r="H7" i="9"/>
  <c r="G7" i="9"/>
  <c r="F7" i="9"/>
  <c r="E7" i="9"/>
  <c r="D7" i="9"/>
  <c r="C7" i="9"/>
  <c r="B7" i="9"/>
  <c r="N27" i="4"/>
  <c r="I19" i="8"/>
  <c r="H19" i="8"/>
  <c r="G9" i="10"/>
  <c r="F9" i="10"/>
  <c r="E9" i="10"/>
  <c r="D9" i="10"/>
  <c r="C9" i="10"/>
  <c r="B9" i="10"/>
  <c r="H8" i="10"/>
  <c r="I8" i="10"/>
  <c r="I6" i="9"/>
  <c r="H6" i="9"/>
  <c r="I26" i="8"/>
  <c r="H26" i="8"/>
  <c r="G28" i="8"/>
  <c r="F28" i="8"/>
  <c r="E28" i="8"/>
  <c r="D28" i="8"/>
  <c r="B28" i="8"/>
  <c r="C28" i="8"/>
  <c r="I27" i="8"/>
  <c r="H27" i="8"/>
  <c r="I25" i="8"/>
  <c r="H25" i="8"/>
  <c r="I24" i="8"/>
  <c r="H24" i="8"/>
  <c r="I23" i="8"/>
  <c r="H23" i="8"/>
  <c r="G6" i="8"/>
  <c r="F6" i="8"/>
  <c r="E6" i="8"/>
  <c r="D6" i="8"/>
  <c r="C6" i="8"/>
  <c r="B6" i="8"/>
  <c r="I5" i="8"/>
  <c r="H5" i="8"/>
  <c r="J14" i="7"/>
  <c r="J13" i="7"/>
  <c r="J12" i="7"/>
  <c r="J11" i="7"/>
  <c r="J9" i="7"/>
  <c r="J4" i="7"/>
  <c r="J5" i="7"/>
  <c r="J6" i="7"/>
  <c r="J7" i="7"/>
  <c r="J8" i="7"/>
  <c r="G15" i="7"/>
  <c r="F15" i="7"/>
  <c r="G10" i="7"/>
  <c r="F10" i="7"/>
  <c r="I20" i="6"/>
  <c r="H20" i="6"/>
  <c r="G20" i="6"/>
  <c r="F20" i="6"/>
  <c r="E20" i="6"/>
  <c r="D20" i="6"/>
  <c r="C20" i="6"/>
  <c r="B20" i="6"/>
  <c r="I19" i="6"/>
  <c r="H19" i="6"/>
  <c r="G13" i="6"/>
  <c r="F13" i="6"/>
  <c r="E13" i="6"/>
  <c r="D13" i="6"/>
  <c r="C13" i="6"/>
  <c r="B13" i="6"/>
  <c r="I12" i="6"/>
  <c r="H12" i="6"/>
  <c r="K17" i="5"/>
  <c r="J17" i="5"/>
  <c r="G8" i="6"/>
  <c r="F8" i="6"/>
  <c r="E8" i="6"/>
  <c r="D8" i="6"/>
  <c r="C8" i="6"/>
  <c r="B8" i="6"/>
  <c r="I7" i="6"/>
  <c r="H7" i="6"/>
  <c r="I7" i="11"/>
  <c r="H7" i="11"/>
  <c r="G7" i="11"/>
  <c r="F7" i="11"/>
  <c r="E7" i="11"/>
  <c r="D7" i="11"/>
  <c r="C7" i="11"/>
  <c r="B7" i="11"/>
  <c r="I6" i="11"/>
  <c r="H6" i="11"/>
  <c r="G6" i="11"/>
  <c r="F6" i="11"/>
  <c r="E6" i="11"/>
  <c r="D6" i="11"/>
  <c r="C6" i="11"/>
  <c r="B6" i="11"/>
  <c r="K5" i="11"/>
  <c r="K6" i="11" s="1"/>
  <c r="J5" i="11"/>
  <c r="I21" i="5"/>
  <c r="H21" i="5"/>
  <c r="G21" i="5"/>
  <c r="F21" i="5"/>
  <c r="E21" i="5"/>
  <c r="D21" i="5"/>
  <c r="C21" i="5"/>
  <c r="B21" i="5"/>
  <c r="K20" i="5"/>
  <c r="K19" i="5"/>
  <c r="K18" i="5"/>
  <c r="J20" i="5"/>
  <c r="J19" i="5"/>
  <c r="J18" i="5"/>
  <c r="K14" i="5"/>
  <c r="J14" i="5"/>
  <c r="K12" i="5"/>
  <c r="K11" i="5"/>
  <c r="K10" i="5"/>
  <c r="J12" i="5"/>
  <c r="J11" i="5"/>
  <c r="J10" i="5"/>
  <c r="I13" i="5"/>
  <c r="I15" i="5" s="1"/>
  <c r="H13" i="5"/>
  <c r="H15" i="5" s="1"/>
  <c r="G13" i="5"/>
  <c r="G15" i="5" s="1"/>
  <c r="F13" i="5"/>
  <c r="F15" i="5" s="1"/>
  <c r="E13" i="5"/>
  <c r="E15" i="5" s="1"/>
  <c r="D13" i="5"/>
  <c r="D15" i="5" s="1"/>
  <c r="C13" i="5"/>
  <c r="C15" i="5" s="1"/>
  <c r="B13" i="5"/>
  <c r="B15" i="5" s="1"/>
  <c r="G8" i="5"/>
  <c r="F8" i="5"/>
  <c r="J22" i="4"/>
  <c r="J18" i="4"/>
  <c r="J14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J9" i="4" s="1"/>
  <c r="I8" i="4"/>
  <c r="J8" i="4" s="1"/>
  <c r="I7" i="4"/>
  <c r="I6" i="4"/>
  <c r="J6" i="4" s="1"/>
  <c r="I5" i="4"/>
  <c r="I4" i="4"/>
  <c r="H22" i="4"/>
  <c r="H21" i="4"/>
  <c r="J21" i="4" s="1"/>
  <c r="H20" i="4"/>
  <c r="J20" i="4" s="1"/>
  <c r="H19" i="4"/>
  <c r="J19" i="4" s="1"/>
  <c r="H18" i="4"/>
  <c r="H17" i="4"/>
  <c r="H16" i="4"/>
  <c r="H15" i="4"/>
  <c r="J15" i="4" s="1"/>
  <c r="H14" i="4"/>
  <c r="H13" i="4"/>
  <c r="J13" i="4" s="1"/>
  <c r="H12" i="4"/>
  <c r="J12" i="4" s="1"/>
  <c r="H11" i="4"/>
  <c r="J11" i="4" s="1"/>
  <c r="H10" i="4"/>
  <c r="J10" i="4" s="1"/>
  <c r="H9" i="4"/>
  <c r="H8" i="4"/>
  <c r="H7" i="4"/>
  <c r="J7" i="4" s="1"/>
  <c r="H6" i="4"/>
  <c r="H5" i="4"/>
  <c r="J5" i="4" s="1"/>
  <c r="H4" i="4"/>
  <c r="I3" i="4"/>
  <c r="H3" i="4"/>
  <c r="J3" i="4" s="1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F23" i="4"/>
  <c r="E23" i="4"/>
  <c r="C23" i="4"/>
  <c r="B23" i="4"/>
  <c r="I12" i="10" l="1"/>
  <c r="P133" i="1"/>
  <c r="J4" i="4"/>
  <c r="O133" i="1"/>
  <c r="P132" i="1"/>
  <c r="O132" i="1"/>
  <c r="O129" i="1"/>
  <c r="P127" i="1"/>
  <c r="O127" i="1"/>
  <c r="P118" i="1"/>
  <c r="P129" i="1"/>
  <c r="P126" i="1"/>
  <c r="O126" i="1"/>
  <c r="O118" i="1"/>
  <c r="P128" i="1"/>
  <c r="P139" i="1"/>
  <c r="O139" i="1"/>
  <c r="O145" i="1"/>
  <c r="P145" i="1"/>
  <c r="P136" i="1"/>
  <c r="O136" i="1"/>
  <c r="O122" i="1"/>
  <c r="P122" i="1"/>
  <c r="O128" i="1"/>
  <c r="H12" i="10"/>
  <c r="J16" i="4"/>
  <c r="G16" i="7"/>
  <c r="F16" i="7"/>
  <c r="J6" i="11"/>
  <c r="F22" i="5"/>
  <c r="G22" i="5"/>
  <c r="J17" i="4"/>
  <c r="J23" i="4" s="1"/>
  <c r="I23" i="4"/>
  <c r="H23" i="4"/>
  <c r="G23" i="4"/>
  <c r="D23" i="4"/>
  <c r="N22" i="3"/>
  <c r="M22" i="3"/>
  <c r="J239" i="1"/>
  <c r="L125" i="1"/>
  <c r="N125" i="1"/>
  <c r="K125" i="1"/>
  <c r="M125" i="1"/>
  <c r="L43" i="1"/>
  <c r="N43" i="1"/>
  <c r="K43" i="1"/>
  <c r="M43" i="1"/>
  <c r="N280" i="1"/>
  <c r="M280" i="1"/>
  <c r="L280" i="1"/>
  <c r="K280" i="1"/>
  <c r="L237" i="1"/>
  <c r="K237" i="1"/>
  <c r="L232" i="1"/>
  <c r="N232" i="1"/>
  <c r="K232" i="1"/>
  <c r="M232" i="1"/>
  <c r="L49" i="1"/>
  <c r="N49" i="1"/>
  <c r="K49" i="1"/>
  <c r="M49" i="1"/>
  <c r="I16" i="10"/>
  <c r="I17" i="10" s="1"/>
  <c r="H16" i="10"/>
  <c r="H17" i="10" s="1"/>
  <c r="I15" i="10"/>
  <c r="H15" i="10"/>
  <c r="I14" i="10"/>
  <c r="H14" i="10"/>
  <c r="I7" i="10"/>
  <c r="I9" i="10" s="1"/>
  <c r="H7" i="10"/>
  <c r="H9" i="10" s="1"/>
  <c r="G6" i="10"/>
  <c r="F6" i="10"/>
  <c r="E6" i="10"/>
  <c r="D6" i="10"/>
  <c r="D18" i="10" s="1"/>
  <c r="C6" i="10"/>
  <c r="C18" i="10" s="1"/>
  <c r="B6" i="10"/>
  <c r="I5" i="10"/>
  <c r="H5" i="10"/>
  <c r="I4" i="10"/>
  <c r="H4" i="10"/>
  <c r="G13" i="9"/>
  <c r="F13" i="9"/>
  <c r="E13" i="9"/>
  <c r="D13" i="9"/>
  <c r="C13" i="9"/>
  <c r="B13" i="9"/>
  <c r="I12" i="9"/>
  <c r="I13" i="9" s="1"/>
  <c r="H12" i="9"/>
  <c r="H13" i="9" s="1"/>
  <c r="G11" i="9"/>
  <c r="F11" i="9"/>
  <c r="E11" i="9"/>
  <c r="D11" i="9"/>
  <c r="C11" i="9"/>
  <c r="B11" i="9"/>
  <c r="I10" i="9"/>
  <c r="H10" i="9"/>
  <c r="G9" i="9"/>
  <c r="F9" i="9"/>
  <c r="E9" i="9"/>
  <c r="D9" i="9"/>
  <c r="C9" i="9"/>
  <c r="B9" i="9"/>
  <c r="I8" i="9"/>
  <c r="I9" i="9" s="1"/>
  <c r="H8" i="9"/>
  <c r="H9" i="9" s="1"/>
  <c r="I5" i="9"/>
  <c r="H5" i="9"/>
  <c r="I4" i="9"/>
  <c r="H4" i="9"/>
  <c r="I22" i="8"/>
  <c r="I28" i="8" s="1"/>
  <c r="H22" i="8"/>
  <c r="H28" i="8" s="1"/>
  <c r="G21" i="8"/>
  <c r="F21" i="8"/>
  <c r="E21" i="8"/>
  <c r="D21" i="8"/>
  <c r="C21" i="8"/>
  <c r="B21" i="8"/>
  <c r="I20" i="8"/>
  <c r="H20" i="8"/>
  <c r="G19" i="8"/>
  <c r="F19" i="8"/>
  <c r="E19" i="8"/>
  <c r="D19" i="8"/>
  <c r="C19" i="8"/>
  <c r="B19" i="8"/>
  <c r="I18" i="8"/>
  <c r="H18" i="8"/>
  <c r="I17" i="8"/>
  <c r="H17" i="8"/>
  <c r="I16" i="8"/>
  <c r="H16" i="8"/>
  <c r="G15" i="8"/>
  <c r="F15" i="8"/>
  <c r="E15" i="8"/>
  <c r="D15" i="8"/>
  <c r="C15" i="8"/>
  <c r="B15" i="8"/>
  <c r="I14" i="8"/>
  <c r="H14" i="8"/>
  <c r="I13" i="8"/>
  <c r="H13" i="8"/>
  <c r="I12" i="8"/>
  <c r="H12" i="8"/>
  <c r="I11" i="8"/>
  <c r="H11" i="8"/>
  <c r="G10" i="8"/>
  <c r="F10" i="8"/>
  <c r="E10" i="8"/>
  <c r="D10" i="8"/>
  <c r="C10" i="8"/>
  <c r="B10" i="8"/>
  <c r="I9" i="8"/>
  <c r="I10" i="8" s="1"/>
  <c r="H9" i="8"/>
  <c r="H10" i="8" s="1"/>
  <c r="G8" i="8"/>
  <c r="F8" i="8"/>
  <c r="E8" i="8"/>
  <c r="D8" i="8"/>
  <c r="C8" i="8"/>
  <c r="B8" i="8"/>
  <c r="I7" i="8"/>
  <c r="I8" i="8" s="1"/>
  <c r="H7" i="8"/>
  <c r="H8" i="8" s="1"/>
  <c r="I4" i="8"/>
  <c r="I6" i="8" s="1"/>
  <c r="H4" i="8"/>
  <c r="H6" i="8" s="1"/>
  <c r="I15" i="7"/>
  <c r="H15" i="7"/>
  <c r="E15" i="7"/>
  <c r="D15" i="7"/>
  <c r="C15" i="7"/>
  <c r="B15" i="7"/>
  <c r="K13" i="7"/>
  <c r="K12" i="7"/>
  <c r="K11" i="7"/>
  <c r="I10" i="7"/>
  <c r="H10" i="7"/>
  <c r="E10" i="7"/>
  <c r="D10" i="7"/>
  <c r="C10" i="7"/>
  <c r="B10" i="7"/>
  <c r="K4" i="7"/>
  <c r="I18" i="6"/>
  <c r="H18" i="6"/>
  <c r="I17" i="6"/>
  <c r="H17" i="6"/>
  <c r="G16" i="6"/>
  <c r="F16" i="6"/>
  <c r="E16" i="6"/>
  <c r="D16" i="6"/>
  <c r="C16" i="6"/>
  <c r="B16" i="6"/>
  <c r="I15" i="6"/>
  <c r="H15" i="6"/>
  <c r="I14" i="6"/>
  <c r="H14" i="6"/>
  <c r="I11" i="6"/>
  <c r="I13" i="6" s="1"/>
  <c r="H11" i="6"/>
  <c r="H13" i="6" s="1"/>
  <c r="G10" i="6"/>
  <c r="F10" i="6"/>
  <c r="E10" i="6"/>
  <c r="D10" i="6"/>
  <c r="C10" i="6"/>
  <c r="B10" i="6"/>
  <c r="I9" i="6"/>
  <c r="I10" i="6" s="1"/>
  <c r="H9" i="6"/>
  <c r="H10" i="6" s="1"/>
  <c r="I6" i="6"/>
  <c r="I8" i="6" s="1"/>
  <c r="H6" i="6"/>
  <c r="H8" i="6" s="1"/>
  <c r="G5" i="6"/>
  <c r="F5" i="6"/>
  <c r="E5" i="6"/>
  <c r="D5" i="6"/>
  <c r="C5" i="6"/>
  <c r="B5" i="6"/>
  <c r="K16" i="5"/>
  <c r="K21" i="5" s="1"/>
  <c r="J16" i="5"/>
  <c r="J21" i="5" s="1"/>
  <c r="K9" i="5"/>
  <c r="K13" i="5" s="1"/>
  <c r="K15" i="5" s="1"/>
  <c r="J9" i="5"/>
  <c r="J13" i="5" s="1"/>
  <c r="J15" i="5" s="1"/>
  <c r="I8" i="5"/>
  <c r="H8" i="5"/>
  <c r="E8" i="5"/>
  <c r="D8" i="5"/>
  <c r="C8" i="5"/>
  <c r="B8" i="5"/>
  <c r="K7" i="5"/>
  <c r="J7" i="5"/>
  <c r="K6" i="5"/>
  <c r="J6" i="5"/>
  <c r="K5" i="5"/>
  <c r="J5" i="5"/>
  <c r="M33" i="4"/>
  <c r="L33" i="4"/>
  <c r="N32" i="4"/>
  <c r="N31" i="4"/>
  <c r="N30" i="4"/>
  <c r="N29" i="4"/>
  <c r="N28" i="4"/>
  <c r="N26" i="4"/>
  <c r="V18" i="3"/>
  <c r="U18" i="3"/>
  <c r="T22" i="3"/>
  <c r="S22" i="3"/>
  <c r="P22" i="3"/>
  <c r="O22" i="3"/>
  <c r="L22" i="3"/>
  <c r="K22" i="3"/>
  <c r="J22" i="3"/>
  <c r="I22" i="3"/>
  <c r="H22" i="3"/>
  <c r="G22" i="3"/>
  <c r="F22" i="3"/>
  <c r="E22" i="3"/>
  <c r="D22" i="3"/>
  <c r="C22" i="3"/>
  <c r="V21" i="3"/>
  <c r="U21" i="3"/>
  <c r="V20" i="3"/>
  <c r="U20" i="3"/>
  <c r="V19" i="3"/>
  <c r="U19" i="3"/>
  <c r="V17" i="3"/>
  <c r="U17" i="3"/>
  <c r="V16" i="3"/>
  <c r="U16" i="3"/>
  <c r="V15" i="3"/>
  <c r="U15" i="3"/>
  <c r="V14" i="3"/>
  <c r="U14" i="3"/>
  <c r="V13" i="3"/>
  <c r="U13" i="3"/>
  <c r="V12" i="3"/>
  <c r="U12" i="3"/>
  <c r="V11" i="3"/>
  <c r="U11" i="3"/>
  <c r="V10" i="3"/>
  <c r="U10" i="3"/>
  <c r="V9" i="3"/>
  <c r="U9" i="3"/>
  <c r="V8" i="3"/>
  <c r="U8" i="3"/>
  <c r="V7" i="3"/>
  <c r="U7" i="3"/>
  <c r="V6" i="3"/>
  <c r="U6" i="3"/>
  <c r="V5" i="3"/>
  <c r="U5" i="3"/>
  <c r="V4" i="3"/>
  <c r="U4" i="3"/>
  <c r="V3" i="3"/>
  <c r="U3" i="3"/>
  <c r="V2" i="3"/>
  <c r="U2" i="3"/>
  <c r="N21" i="2"/>
  <c r="L25" i="2"/>
  <c r="K25" i="2"/>
  <c r="J25" i="2"/>
  <c r="I25" i="2"/>
  <c r="F25" i="2"/>
  <c r="N24" i="2"/>
  <c r="N23" i="2"/>
  <c r="N22" i="2"/>
  <c r="N20" i="2"/>
  <c r="M20" i="2"/>
  <c r="O20" i="2" s="1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5" i="2"/>
  <c r="G18" i="10" l="1"/>
  <c r="E18" i="10"/>
  <c r="F18" i="10"/>
  <c r="B18" i="10"/>
  <c r="P125" i="1"/>
  <c r="P280" i="1"/>
  <c r="O125" i="1"/>
  <c r="I6" i="10"/>
  <c r="I18" i="10" s="1"/>
  <c r="N33" i="4"/>
  <c r="H6" i="10"/>
  <c r="H18" i="10" s="1"/>
  <c r="D14" i="9"/>
  <c r="E14" i="9"/>
  <c r="F14" i="9"/>
  <c r="B14" i="9"/>
  <c r="C14" i="9"/>
  <c r="G14" i="9"/>
  <c r="I11" i="9"/>
  <c r="I14" i="9"/>
  <c r="H11" i="9"/>
  <c r="H21" i="8"/>
  <c r="I21" i="8"/>
  <c r="E29" i="8"/>
  <c r="I15" i="8"/>
  <c r="F29" i="8"/>
  <c r="H15" i="8"/>
  <c r="G29" i="8"/>
  <c r="I16" i="7"/>
  <c r="C16" i="7"/>
  <c r="E16" i="7"/>
  <c r="D16" i="7"/>
  <c r="H16" i="7"/>
  <c r="K10" i="7"/>
  <c r="J15" i="7"/>
  <c r="K15" i="7"/>
  <c r="J10" i="7"/>
  <c r="B16" i="7"/>
  <c r="D21" i="6"/>
  <c r="E21" i="6"/>
  <c r="F21" i="6"/>
  <c r="G21" i="6"/>
  <c r="H5" i="6"/>
  <c r="H21" i="6" s="1"/>
  <c r="H16" i="6"/>
  <c r="I5" i="6"/>
  <c r="I16" i="6"/>
  <c r="I21" i="6" s="1"/>
  <c r="H22" i="5"/>
  <c r="E22" i="5"/>
  <c r="D22" i="5"/>
  <c r="C22" i="5"/>
  <c r="K8" i="5"/>
  <c r="K22" i="5" s="1"/>
  <c r="I22" i="5"/>
  <c r="J8" i="5"/>
  <c r="J22" i="5" s="1"/>
  <c r="B22" i="5"/>
  <c r="O280" i="1"/>
  <c r="P232" i="1"/>
  <c r="P43" i="1"/>
  <c r="O43" i="1"/>
  <c r="O49" i="1"/>
  <c r="O232" i="1"/>
  <c r="P49" i="1"/>
  <c r="C21" i="6"/>
  <c r="B21" i="6"/>
  <c r="U22" i="3"/>
  <c r="V22" i="3"/>
  <c r="H14" i="9" l="1"/>
  <c r="J16" i="7"/>
  <c r="K16" i="7"/>
  <c r="L297" i="1"/>
  <c r="N297" i="1"/>
  <c r="K297" i="1"/>
  <c r="M297" i="1"/>
  <c r="J255" i="1"/>
  <c r="T302" i="1" s="1"/>
  <c r="H255" i="1"/>
  <c r="S302" i="1" s="1"/>
  <c r="J209" i="1"/>
  <c r="T300" i="1" s="1"/>
  <c r="H209" i="1"/>
  <c r="S300" i="1" s="1"/>
  <c r="L204" i="1"/>
  <c r="N204" i="1"/>
  <c r="K204" i="1"/>
  <c r="M204" i="1"/>
  <c r="N190" i="1"/>
  <c r="M190" i="1"/>
  <c r="L190" i="1"/>
  <c r="K190" i="1"/>
  <c r="L199" i="1"/>
  <c r="N199" i="1"/>
  <c r="K199" i="1"/>
  <c r="M199" i="1"/>
  <c r="L202" i="1"/>
  <c r="N202" i="1"/>
  <c r="K202" i="1"/>
  <c r="M202" i="1"/>
  <c r="L195" i="1"/>
  <c r="N195" i="1"/>
  <c r="K195" i="1"/>
  <c r="M195" i="1"/>
  <c r="P297" i="1" l="1"/>
  <c r="O199" i="1"/>
  <c r="U302" i="1"/>
  <c r="B19" i="2" a="1"/>
  <c r="U300" i="1"/>
  <c r="O297" i="1"/>
  <c r="P204" i="1"/>
  <c r="P190" i="1"/>
  <c r="O204" i="1"/>
  <c r="O190" i="1"/>
  <c r="P199" i="1"/>
  <c r="P202" i="1"/>
  <c r="O202" i="1"/>
  <c r="O195" i="1"/>
  <c r="P195" i="1"/>
  <c r="B17" i="2" l="1" a="1"/>
  <c r="B19" i="2"/>
  <c r="E19" i="2"/>
  <c r="M19" i="2" s="1"/>
  <c r="O19" i="2" s="1"/>
  <c r="B17" i="2"/>
  <c r="E17" i="2"/>
  <c r="N237" i="1"/>
  <c r="M237" i="1"/>
  <c r="N225" i="1"/>
  <c r="M225" i="1"/>
  <c r="L225" i="1"/>
  <c r="K225" i="1"/>
  <c r="N224" i="1"/>
  <c r="M224" i="1"/>
  <c r="L224" i="1"/>
  <c r="K224" i="1"/>
  <c r="N47" i="1"/>
  <c r="M47" i="1"/>
  <c r="L47" i="1"/>
  <c r="K47" i="1"/>
  <c r="N46" i="1"/>
  <c r="M46" i="1"/>
  <c r="L46" i="1"/>
  <c r="K46" i="1"/>
  <c r="P237" i="1" l="1"/>
  <c r="M17" i="2"/>
  <c r="O17" i="2" s="1"/>
  <c r="P225" i="1"/>
  <c r="O237" i="1"/>
  <c r="P46" i="1"/>
  <c r="O225" i="1"/>
  <c r="O224" i="1"/>
  <c r="P224" i="1"/>
  <c r="O47" i="1"/>
  <c r="O46" i="1"/>
  <c r="P47" i="1"/>
  <c r="J150" i="1"/>
  <c r="T297" i="1" s="1"/>
  <c r="H150" i="1"/>
  <c r="S297" i="1" s="1"/>
  <c r="N148" i="1"/>
  <c r="M148" i="1"/>
  <c r="L148" i="1"/>
  <c r="K148" i="1"/>
  <c r="N42" i="1"/>
  <c r="M42" i="1"/>
  <c r="L42" i="1"/>
  <c r="K42" i="1"/>
  <c r="J289" i="1"/>
  <c r="T306" i="1" s="1"/>
  <c r="H289" i="1"/>
  <c r="S306" i="1" s="1"/>
  <c r="N284" i="1"/>
  <c r="M284" i="1"/>
  <c r="L284" i="1"/>
  <c r="K284" i="1"/>
  <c r="N279" i="1"/>
  <c r="M279" i="1"/>
  <c r="L279" i="1"/>
  <c r="K279" i="1"/>
  <c r="N35" i="1"/>
  <c r="M35" i="1"/>
  <c r="L35" i="1"/>
  <c r="K35" i="1"/>
  <c r="J85" i="1"/>
  <c r="T293" i="1" s="1"/>
  <c r="H85" i="1"/>
  <c r="S293" i="1" s="1"/>
  <c r="N80" i="1"/>
  <c r="M80" i="1"/>
  <c r="L80" i="1"/>
  <c r="K80" i="1"/>
  <c r="N75" i="1"/>
  <c r="M75" i="1"/>
  <c r="L75" i="1"/>
  <c r="K75" i="1"/>
  <c r="N91" i="1"/>
  <c r="M91" i="1"/>
  <c r="L91" i="1"/>
  <c r="K91" i="1"/>
  <c r="J299" i="1"/>
  <c r="T307" i="1" s="1"/>
  <c r="J278" i="1"/>
  <c r="T305" i="1" s="1"/>
  <c r="J266" i="1"/>
  <c r="T304" i="1" s="1"/>
  <c r="J259" i="1"/>
  <c r="T303" i="1" s="1"/>
  <c r="T301" i="1"/>
  <c r="J189" i="1"/>
  <c r="T299" i="1" s="1"/>
  <c r="J173" i="1"/>
  <c r="T298" i="1" s="1"/>
  <c r="J147" i="1"/>
  <c r="T296" i="1" s="1"/>
  <c r="J113" i="1"/>
  <c r="T295" i="1" s="1"/>
  <c r="J102" i="1"/>
  <c r="T294" i="1" s="1"/>
  <c r="T292" i="1"/>
  <c r="J58" i="1"/>
  <c r="T291" i="1" s="1"/>
  <c r="J45" i="1"/>
  <c r="T290" i="1" s="1"/>
  <c r="J40" i="1"/>
  <c r="T289" i="1" s="1"/>
  <c r="L275" i="1"/>
  <c r="N275" i="1"/>
  <c r="K275" i="1"/>
  <c r="M275" i="1"/>
  <c r="L274" i="1"/>
  <c r="N274" i="1"/>
  <c r="K274" i="1"/>
  <c r="M274" i="1"/>
  <c r="L269" i="1"/>
  <c r="N269" i="1"/>
  <c r="K269" i="1"/>
  <c r="M269" i="1"/>
  <c r="L268" i="1"/>
  <c r="N268" i="1"/>
  <c r="K268" i="1"/>
  <c r="M268" i="1"/>
  <c r="L227" i="1"/>
  <c r="N227" i="1"/>
  <c r="K227" i="1"/>
  <c r="M227" i="1"/>
  <c r="K184" i="1"/>
  <c r="L184" i="1"/>
  <c r="M184" i="1"/>
  <c r="N184" i="1"/>
  <c r="K181" i="1"/>
  <c r="L181" i="1"/>
  <c r="M181" i="1"/>
  <c r="N181" i="1"/>
  <c r="L178" i="1"/>
  <c r="N178" i="1"/>
  <c r="K178" i="1"/>
  <c r="M178" i="1"/>
  <c r="U293" i="1" l="1"/>
  <c r="B10" i="2" a="1"/>
  <c r="U297" i="1"/>
  <c r="U306" i="1"/>
  <c r="O42" i="1"/>
  <c r="O148" i="1"/>
  <c r="P148" i="1"/>
  <c r="O284" i="1"/>
  <c r="P284" i="1"/>
  <c r="P42" i="1"/>
  <c r="O75" i="1"/>
  <c r="O279" i="1"/>
  <c r="O274" i="1"/>
  <c r="P279" i="1"/>
  <c r="O80" i="1"/>
  <c r="P80" i="1"/>
  <c r="O35" i="1"/>
  <c r="P35" i="1"/>
  <c r="P75" i="1"/>
  <c r="P275" i="1"/>
  <c r="O91" i="1"/>
  <c r="P91" i="1"/>
  <c r="P274" i="1"/>
  <c r="O275" i="1"/>
  <c r="O269" i="1"/>
  <c r="P269" i="1"/>
  <c r="O268" i="1"/>
  <c r="P227" i="1"/>
  <c r="P268" i="1"/>
  <c r="O227" i="1"/>
  <c r="O184" i="1"/>
  <c r="O181" i="1"/>
  <c r="P178" i="1"/>
  <c r="P184" i="1"/>
  <c r="O178" i="1"/>
  <c r="P181" i="1"/>
  <c r="L106" i="1"/>
  <c r="K106" i="1"/>
  <c r="N106" i="1"/>
  <c r="M106" i="1"/>
  <c r="N105" i="1"/>
  <c r="M105" i="1"/>
  <c r="L105" i="1"/>
  <c r="K105" i="1"/>
  <c r="H147" i="1"/>
  <c r="S296" i="1" s="1"/>
  <c r="N114" i="1"/>
  <c r="M114" i="1"/>
  <c r="L114" i="1"/>
  <c r="K114" i="1"/>
  <c r="H113" i="1"/>
  <c r="S295" i="1" s="1"/>
  <c r="N109" i="1"/>
  <c r="M109" i="1"/>
  <c r="L109" i="1"/>
  <c r="K109" i="1"/>
  <c r="N103" i="1"/>
  <c r="M103" i="1"/>
  <c r="M104" i="1"/>
  <c r="N104" i="1"/>
  <c r="L103" i="1"/>
  <c r="K103" i="1"/>
  <c r="H102" i="1"/>
  <c r="S294" i="1" s="1"/>
  <c r="N86" i="1"/>
  <c r="M86" i="1"/>
  <c r="L86" i="1"/>
  <c r="K86" i="1"/>
  <c r="N76" i="1"/>
  <c r="M76" i="1"/>
  <c r="L76" i="1"/>
  <c r="K76" i="1"/>
  <c r="S292" i="1"/>
  <c r="N61" i="1"/>
  <c r="M61" i="1"/>
  <c r="L61" i="1"/>
  <c r="K61" i="1"/>
  <c r="N258" i="1"/>
  <c r="M258" i="1"/>
  <c r="L258" i="1"/>
  <c r="K258" i="1"/>
  <c r="H259" i="1"/>
  <c r="S303" i="1" s="1"/>
  <c r="N298" i="1"/>
  <c r="M298" i="1"/>
  <c r="L298" i="1"/>
  <c r="K298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8" i="1"/>
  <c r="M288" i="1"/>
  <c r="L288" i="1"/>
  <c r="K288" i="1"/>
  <c r="N287" i="1"/>
  <c r="M287" i="1"/>
  <c r="L287" i="1"/>
  <c r="K287" i="1"/>
  <c r="N286" i="1"/>
  <c r="M286" i="1"/>
  <c r="L286" i="1"/>
  <c r="K286" i="1"/>
  <c r="N285" i="1"/>
  <c r="M285" i="1"/>
  <c r="L285" i="1"/>
  <c r="K285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N277" i="1"/>
  <c r="M277" i="1"/>
  <c r="L277" i="1"/>
  <c r="K277" i="1"/>
  <c r="N276" i="1"/>
  <c r="M276" i="1"/>
  <c r="L276" i="1"/>
  <c r="K276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7" i="1"/>
  <c r="M267" i="1"/>
  <c r="L267" i="1"/>
  <c r="K267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61" i="1"/>
  <c r="M261" i="1"/>
  <c r="L261" i="1"/>
  <c r="K261" i="1"/>
  <c r="N260" i="1"/>
  <c r="M260" i="1"/>
  <c r="L260" i="1"/>
  <c r="K260" i="1"/>
  <c r="N257" i="1"/>
  <c r="M257" i="1"/>
  <c r="L257" i="1"/>
  <c r="K257" i="1"/>
  <c r="N256" i="1"/>
  <c r="M256" i="1"/>
  <c r="L256" i="1"/>
  <c r="K256" i="1"/>
  <c r="N254" i="1"/>
  <c r="M254" i="1"/>
  <c r="L254" i="1"/>
  <c r="K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N245" i="1"/>
  <c r="M245" i="1"/>
  <c r="L245" i="1"/>
  <c r="K245" i="1"/>
  <c r="N244" i="1"/>
  <c r="M244" i="1"/>
  <c r="L244" i="1"/>
  <c r="K244" i="1"/>
  <c r="N243" i="1"/>
  <c r="M243" i="1"/>
  <c r="L243" i="1"/>
  <c r="K243" i="1"/>
  <c r="N242" i="1"/>
  <c r="M242" i="1"/>
  <c r="L242" i="1"/>
  <c r="K242" i="1"/>
  <c r="N241" i="1"/>
  <c r="M241" i="1"/>
  <c r="L241" i="1"/>
  <c r="K241" i="1"/>
  <c r="N240" i="1"/>
  <c r="M240" i="1"/>
  <c r="L240" i="1"/>
  <c r="K240" i="1"/>
  <c r="N238" i="1"/>
  <c r="M238" i="1"/>
  <c r="L238" i="1"/>
  <c r="K238" i="1"/>
  <c r="N236" i="1"/>
  <c r="M236" i="1"/>
  <c r="L236" i="1"/>
  <c r="K236" i="1"/>
  <c r="N235" i="1"/>
  <c r="M235" i="1"/>
  <c r="L235" i="1"/>
  <c r="K235" i="1"/>
  <c r="N234" i="1"/>
  <c r="M234" i="1"/>
  <c r="L234" i="1"/>
  <c r="K234" i="1"/>
  <c r="N233" i="1"/>
  <c r="M233" i="1"/>
  <c r="L233" i="1"/>
  <c r="K233" i="1"/>
  <c r="N231" i="1"/>
  <c r="M231" i="1"/>
  <c r="L231" i="1"/>
  <c r="K231" i="1"/>
  <c r="N230" i="1"/>
  <c r="M230" i="1"/>
  <c r="L230" i="1"/>
  <c r="K230" i="1"/>
  <c r="N229" i="1"/>
  <c r="M229" i="1"/>
  <c r="L229" i="1"/>
  <c r="K229" i="1"/>
  <c r="N228" i="1"/>
  <c r="M228" i="1"/>
  <c r="L228" i="1"/>
  <c r="K228" i="1"/>
  <c r="N226" i="1"/>
  <c r="M226" i="1"/>
  <c r="L226" i="1"/>
  <c r="K226" i="1"/>
  <c r="N223" i="1"/>
  <c r="M223" i="1"/>
  <c r="L223" i="1"/>
  <c r="K223" i="1"/>
  <c r="N222" i="1"/>
  <c r="M222" i="1"/>
  <c r="L222" i="1"/>
  <c r="K222" i="1"/>
  <c r="N221" i="1"/>
  <c r="M221" i="1"/>
  <c r="L221" i="1"/>
  <c r="K221" i="1"/>
  <c r="N220" i="1"/>
  <c r="M220" i="1"/>
  <c r="L220" i="1"/>
  <c r="K220" i="1"/>
  <c r="N219" i="1"/>
  <c r="M219" i="1"/>
  <c r="L219" i="1"/>
  <c r="K219" i="1"/>
  <c r="N218" i="1"/>
  <c r="M218" i="1"/>
  <c r="L218" i="1"/>
  <c r="K218" i="1"/>
  <c r="N217" i="1"/>
  <c r="M217" i="1"/>
  <c r="L217" i="1"/>
  <c r="K217" i="1"/>
  <c r="N216" i="1"/>
  <c r="M216" i="1"/>
  <c r="L216" i="1"/>
  <c r="K216" i="1"/>
  <c r="N215" i="1"/>
  <c r="M215" i="1"/>
  <c r="L215" i="1"/>
  <c r="K215" i="1"/>
  <c r="N214" i="1"/>
  <c r="M214" i="1"/>
  <c r="L214" i="1"/>
  <c r="K214" i="1"/>
  <c r="N213" i="1"/>
  <c r="M213" i="1"/>
  <c r="L213" i="1"/>
  <c r="K213" i="1"/>
  <c r="N212" i="1"/>
  <c r="M212" i="1"/>
  <c r="L212" i="1"/>
  <c r="K212" i="1"/>
  <c r="N211" i="1"/>
  <c r="M211" i="1"/>
  <c r="L211" i="1"/>
  <c r="K211" i="1"/>
  <c r="N210" i="1"/>
  <c r="M210" i="1"/>
  <c r="L210" i="1"/>
  <c r="K210" i="1"/>
  <c r="N208" i="1"/>
  <c r="M208" i="1"/>
  <c r="L208" i="1"/>
  <c r="K208" i="1"/>
  <c r="N207" i="1"/>
  <c r="M207" i="1"/>
  <c r="L207" i="1"/>
  <c r="K207" i="1"/>
  <c r="N206" i="1"/>
  <c r="M206" i="1"/>
  <c r="L206" i="1"/>
  <c r="K206" i="1"/>
  <c r="N205" i="1"/>
  <c r="M205" i="1"/>
  <c r="L205" i="1"/>
  <c r="K205" i="1"/>
  <c r="N203" i="1"/>
  <c r="M203" i="1"/>
  <c r="L203" i="1"/>
  <c r="K203" i="1"/>
  <c r="N201" i="1"/>
  <c r="M201" i="1"/>
  <c r="L201" i="1"/>
  <c r="K201" i="1"/>
  <c r="N200" i="1"/>
  <c r="M200" i="1"/>
  <c r="L200" i="1"/>
  <c r="K200" i="1"/>
  <c r="N198" i="1"/>
  <c r="M198" i="1"/>
  <c r="L198" i="1"/>
  <c r="K198" i="1"/>
  <c r="N197" i="1"/>
  <c r="M197" i="1"/>
  <c r="L197" i="1"/>
  <c r="K197" i="1"/>
  <c r="N196" i="1"/>
  <c r="M196" i="1"/>
  <c r="L196" i="1"/>
  <c r="K196" i="1"/>
  <c r="N194" i="1"/>
  <c r="M194" i="1"/>
  <c r="L194" i="1"/>
  <c r="K194" i="1"/>
  <c r="N193" i="1"/>
  <c r="M193" i="1"/>
  <c r="L193" i="1"/>
  <c r="K193" i="1"/>
  <c r="N192" i="1"/>
  <c r="M192" i="1"/>
  <c r="L192" i="1"/>
  <c r="K192" i="1"/>
  <c r="N191" i="1"/>
  <c r="M191" i="1"/>
  <c r="L191" i="1"/>
  <c r="K191" i="1"/>
  <c r="N188" i="1"/>
  <c r="M188" i="1"/>
  <c r="L188" i="1"/>
  <c r="K188" i="1"/>
  <c r="N187" i="1"/>
  <c r="M187" i="1"/>
  <c r="L187" i="1"/>
  <c r="K187" i="1"/>
  <c r="N186" i="1"/>
  <c r="M186" i="1"/>
  <c r="L186" i="1"/>
  <c r="K186" i="1"/>
  <c r="N185" i="1"/>
  <c r="M185" i="1"/>
  <c r="L185" i="1"/>
  <c r="K185" i="1"/>
  <c r="N183" i="1"/>
  <c r="M183" i="1"/>
  <c r="L183" i="1"/>
  <c r="K183" i="1"/>
  <c r="N182" i="1"/>
  <c r="M182" i="1"/>
  <c r="L182" i="1"/>
  <c r="K182" i="1"/>
  <c r="N180" i="1"/>
  <c r="M180" i="1"/>
  <c r="L180" i="1"/>
  <c r="K180" i="1"/>
  <c r="N179" i="1"/>
  <c r="M179" i="1"/>
  <c r="L179" i="1"/>
  <c r="K179" i="1"/>
  <c r="N177" i="1"/>
  <c r="M177" i="1"/>
  <c r="L177" i="1"/>
  <c r="K177" i="1"/>
  <c r="N176" i="1"/>
  <c r="M176" i="1"/>
  <c r="L176" i="1"/>
  <c r="K176" i="1"/>
  <c r="N175" i="1"/>
  <c r="M175" i="1"/>
  <c r="L175" i="1"/>
  <c r="K175" i="1"/>
  <c r="N174" i="1"/>
  <c r="M174" i="1"/>
  <c r="L174" i="1"/>
  <c r="K174" i="1"/>
  <c r="N172" i="1"/>
  <c r="M172" i="1"/>
  <c r="L172" i="1"/>
  <c r="K172" i="1"/>
  <c r="N171" i="1"/>
  <c r="M171" i="1"/>
  <c r="L171" i="1"/>
  <c r="K171" i="1"/>
  <c r="N170" i="1"/>
  <c r="M170" i="1"/>
  <c r="L170" i="1"/>
  <c r="K170" i="1"/>
  <c r="N169" i="1"/>
  <c r="M169" i="1"/>
  <c r="L169" i="1"/>
  <c r="K169" i="1"/>
  <c r="N168" i="1"/>
  <c r="M168" i="1"/>
  <c r="L168" i="1"/>
  <c r="K168" i="1"/>
  <c r="N167" i="1"/>
  <c r="M167" i="1"/>
  <c r="L167" i="1"/>
  <c r="K167" i="1"/>
  <c r="N166" i="1"/>
  <c r="M166" i="1"/>
  <c r="L166" i="1"/>
  <c r="K166" i="1"/>
  <c r="N165" i="1"/>
  <c r="M165" i="1"/>
  <c r="L165" i="1"/>
  <c r="K165" i="1"/>
  <c r="N164" i="1"/>
  <c r="M164" i="1"/>
  <c r="L164" i="1"/>
  <c r="K164" i="1"/>
  <c r="N163" i="1"/>
  <c r="M163" i="1"/>
  <c r="L163" i="1"/>
  <c r="K163" i="1"/>
  <c r="N162" i="1"/>
  <c r="M162" i="1"/>
  <c r="L162" i="1"/>
  <c r="K162" i="1"/>
  <c r="N161" i="1"/>
  <c r="M161" i="1"/>
  <c r="L161" i="1"/>
  <c r="K161" i="1"/>
  <c r="N160" i="1"/>
  <c r="M160" i="1"/>
  <c r="L160" i="1"/>
  <c r="K160" i="1"/>
  <c r="N159" i="1"/>
  <c r="M159" i="1"/>
  <c r="L159" i="1"/>
  <c r="K159" i="1"/>
  <c r="N158" i="1"/>
  <c r="M158" i="1"/>
  <c r="L158" i="1"/>
  <c r="K158" i="1"/>
  <c r="N157" i="1"/>
  <c r="M157" i="1"/>
  <c r="L157" i="1"/>
  <c r="K157" i="1"/>
  <c r="N156" i="1"/>
  <c r="M156" i="1"/>
  <c r="L156" i="1"/>
  <c r="K156" i="1"/>
  <c r="N155" i="1"/>
  <c r="M155" i="1"/>
  <c r="L155" i="1"/>
  <c r="K155" i="1"/>
  <c r="N154" i="1"/>
  <c r="M154" i="1"/>
  <c r="L154" i="1"/>
  <c r="K154" i="1"/>
  <c r="N153" i="1"/>
  <c r="M153" i="1"/>
  <c r="L153" i="1"/>
  <c r="K153" i="1"/>
  <c r="N152" i="1"/>
  <c r="M152" i="1"/>
  <c r="L152" i="1"/>
  <c r="K152" i="1"/>
  <c r="N151" i="1"/>
  <c r="M151" i="1"/>
  <c r="L151" i="1"/>
  <c r="K151" i="1"/>
  <c r="N149" i="1"/>
  <c r="N150" i="1" s="1"/>
  <c r="W297" i="1" s="1"/>
  <c r="M149" i="1"/>
  <c r="M150" i="1" s="1"/>
  <c r="X297" i="1" s="1"/>
  <c r="L149" i="1"/>
  <c r="L150" i="1" s="1"/>
  <c r="K149" i="1"/>
  <c r="K150" i="1" s="1"/>
  <c r="N146" i="1"/>
  <c r="M146" i="1"/>
  <c r="L146" i="1"/>
  <c r="K146" i="1"/>
  <c r="N144" i="1"/>
  <c r="M144" i="1"/>
  <c r="L144" i="1"/>
  <c r="K144" i="1"/>
  <c r="N143" i="1"/>
  <c r="M143" i="1"/>
  <c r="L143" i="1"/>
  <c r="K143" i="1"/>
  <c r="N142" i="1"/>
  <c r="M142" i="1"/>
  <c r="L142" i="1"/>
  <c r="K142" i="1"/>
  <c r="N141" i="1"/>
  <c r="M141" i="1"/>
  <c r="L141" i="1"/>
  <c r="K141" i="1"/>
  <c r="N140" i="1"/>
  <c r="M140" i="1"/>
  <c r="L140" i="1"/>
  <c r="K140" i="1"/>
  <c r="N138" i="1"/>
  <c r="M138" i="1"/>
  <c r="L138" i="1"/>
  <c r="K138" i="1"/>
  <c r="N137" i="1"/>
  <c r="M137" i="1"/>
  <c r="L137" i="1"/>
  <c r="K137" i="1"/>
  <c r="N135" i="1"/>
  <c r="M135" i="1"/>
  <c r="L135" i="1"/>
  <c r="K135" i="1"/>
  <c r="N134" i="1"/>
  <c r="M134" i="1"/>
  <c r="L134" i="1"/>
  <c r="K134" i="1"/>
  <c r="N130" i="1"/>
  <c r="M130" i="1"/>
  <c r="L130" i="1"/>
  <c r="K130" i="1"/>
  <c r="N124" i="1"/>
  <c r="M124" i="1"/>
  <c r="L124" i="1"/>
  <c r="K124" i="1"/>
  <c r="N123" i="1"/>
  <c r="M123" i="1"/>
  <c r="L123" i="1"/>
  <c r="K123" i="1"/>
  <c r="N121" i="1"/>
  <c r="M121" i="1"/>
  <c r="L121" i="1"/>
  <c r="K121" i="1"/>
  <c r="N120" i="1"/>
  <c r="M120" i="1"/>
  <c r="L120" i="1"/>
  <c r="K120" i="1"/>
  <c r="N119" i="1"/>
  <c r="M119" i="1"/>
  <c r="L119" i="1"/>
  <c r="K119" i="1"/>
  <c r="N117" i="1"/>
  <c r="M117" i="1"/>
  <c r="L117" i="1"/>
  <c r="K117" i="1"/>
  <c r="N116" i="1"/>
  <c r="M116" i="1"/>
  <c r="L116" i="1"/>
  <c r="K116" i="1"/>
  <c r="N115" i="1"/>
  <c r="M115" i="1"/>
  <c r="L115" i="1"/>
  <c r="K115" i="1"/>
  <c r="N112" i="1"/>
  <c r="M112" i="1"/>
  <c r="L112" i="1"/>
  <c r="K112" i="1"/>
  <c r="N111" i="1"/>
  <c r="M111" i="1"/>
  <c r="L111" i="1"/>
  <c r="K111" i="1"/>
  <c r="N110" i="1"/>
  <c r="M110" i="1"/>
  <c r="L110" i="1"/>
  <c r="K110" i="1"/>
  <c r="N108" i="1"/>
  <c r="M108" i="1"/>
  <c r="L108" i="1"/>
  <c r="K108" i="1"/>
  <c r="N107" i="1"/>
  <c r="M107" i="1"/>
  <c r="L107" i="1"/>
  <c r="K107" i="1"/>
  <c r="L104" i="1"/>
  <c r="K104" i="1"/>
  <c r="N101" i="1"/>
  <c r="M101" i="1"/>
  <c r="L101" i="1"/>
  <c r="K101" i="1"/>
  <c r="N100" i="1"/>
  <c r="M100" i="1"/>
  <c r="L100" i="1"/>
  <c r="K100" i="1"/>
  <c r="N99" i="1"/>
  <c r="M99" i="1"/>
  <c r="L99" i="1"/>
  <c r="K99" i="1"/>
  <c r="N98" i="1"/>
  <c r="M98" i="1"/>
  <c r="L98" i="1"/>
  <c r="K98" i="1"/>
  <c r="N97" i="1"/>
  <c r="M97" i="1"/>
  <c r="L97" i="1"/>
  <c r="K97" i="1"/>
  <c r="N96" i="1"/>
  <c r="M96" i="1"/>
  <c r="L96" i="1"/>
  <c r="K96" i="1"/>
  <c r="N95" i="1"/>
  <c r="M95" i="1"/>
  <c r="L95" i="1"/>
  <c r="K95" i="1"/>
  <c r="N94" i="1"/>
  <c r="M94" i="1"/>
  <c r="L94" i="1"/>
  <c r="K94" i="1"/>
  <c r="N93" i="1"/>
  <c r="M93" i="1"/>
  <c r="L93" i="1"/>
  <c r="K93" i="1"/>
  <c r="N92" i="1"/>
  <c r="M92" i="1"/>
  <c r="L92" i="1"/>
  <c r="K92" i="1"/>
  <c r="N90" i="1"/>
  <c r="M90" i="1"/>
  <c r="L90" i="1"/>
  <c r="K90" i="1"/>
  <c r="N89" i="1"/>
  <c r="M89" i="1"/>
  <c r="L89" i="1"/>
  <c r="K89" i="1"/>
  <c r="N88" i="1"/>
  <c r="M88" i="1"/>
  <c r="L88" i="1"/>
  <c r="K88" i="1"/>
  <c r="N87" i="1"/>
  <c r="M87" i="1"/>
  <c r="L87" i="1"/>
  <c r="K87" i="1"/>
  <c r="N84" i="1"/>
  <c r="M84" i="1"/>
  <c r="L84" i="1"/>
  <c r="K84" i="1"/>
  <c r="N83" i="1"/>
  <c r="M83" i="1"/>
  <c r="L83" i="1"/>
  <c r="K83" i="1"/>
  <c r="N82" i="1"/>
  <c r="M82" i="1"/>
  <c r="L82" i="1"/>
  <c r="K82" i="1"/>
  <c r="N81" i="1"/>
  <c r="M81" i="1"/>
  <c r="L81" i="1"/>
  <c r="K81" i="1"/>
  <c r="N79" i="1"/>
  <c r="M79" i="1"/>
  <c r="L79" i="1"/>
  <c r="K79" i="1"/>
  <c r="N78" i="1"/>
  <c r="M78" i="1"/>
  <c r="L78" i="1"/>
  <c r="K78" i="1"/>
  <c r="N77" i="1"/>
  <c r="M77" i="1"/>
  <c r="L77" i="1"/>
  <c r="K77" i="1"/>
  <c r="N73" i="1"/>
  <c r="M73" i="1"/>
  <c r="L73" i="1"/>
  <c r="K73" i="1"/>
  <c r="N72" i="1"/>
  <c r="M72" i="1"/>
  <c r="L72" i="1"/>
  <c r="K72" i="1"/>
  <c r="N71" i="1"/>
  <c r="M71" i="1"/>
  <c r="L71" i="1"/>
  <c r="K71" i="1"/>
  <c r="N70" i="1"/>
  <c r="M70" i="1"/>
  <c r="L70" i="1"/>
  <c r="K70" i="1"/>
  <c r="N69" i="1"/>
  <c r="M69" i="1"/>
  <c r="L69" i="1"/>
  <c r="K69" i="1"/>
  <c r="N67" i="1"/>
  <c r="M67" i="1"/>
  <c r="L67" i="1"/>
  <c r="K67" i="1"/>
  <c r="N66" i="1"/>
  <c r="M66" i="1"/>
  <c r="L66" i="1"/>
  <c r="K66" i="1"/>
  <c r="N65" i="1"/>
  <c r="M65" i="1"/>
  <c r="L65" i="1"/>
  <c r="K65" i="1"/>
  <c r="N63" i="1"/>
  <c r="M63" i="1"/>
  <c r="L63" i="1"/>
  <c r="K63" i="1"/>
  <c r="N62" i="1"/>
  <c r="M62" i="1"/>
  <c r="L62" i="1"/>
  <c r="K62" i="1"/>
  <c r="N57" i="1"/>
  <c r="M57" i="1"/>
  <c r="L57" i="1"/>
  <c r="K57" i="1"/>
  <c r="N56" i="1"/>
  <c r="M56" i="1"/>
  <c r="L56" i="1"/>
  <c r="K56" i="1"/>
  <c r="N55" i="1"/>
  <c r="M55" i="1"/>
  <c r="L55" i="1"/>
  <c r="K55" i="1"/>
  <c r="N54" i="1"/>
  <c r="M54" i="1"/>
  <c r="L54" i="1"/>
  <c r="K54" i="1"/>
  <c r="N53" i="1"/>
  <c r="M53" i="1"/>
  <c r="L53" i="1"/>
  <c r="K53" i="1"/>
  <c r="N52" i="1"/>
  <c r="M52" i="1"/>
  <c r="L52" i="1"/>
  <c r="K52" i="1"/>
  <c r="N51" i="1"/>
  <c r="M51" i="1"/>
  <c r="L51" i="1"/>
  <c r="K51" i="1"/>
  <c r="N50" i="1"/>
  <c r="M50" i="1"/>
  <c r="L50" i="1"/>
  <c r="K50" i="1"/>
  <c r="N48" i="1"/>
  <c r="M48" i="1"/>
  <c r="L48" i="1"/>
  <c r="K48" i="1"/>
  <c r="N44" i="1"/>
  <c r="M44" i="1"/>
  <c r="L44" i="1"/>
  <c r="K44" i="1"/>
  <c r="N41" i="1"/>
  <c r="M41" i="1"/>
  <c r="L41" i="1"/>
  <c r="K41" i="1"/>
  <c r="N39" i="1"/>
  <c r="M39" i="1"/>
  <c r="L39" i="1"/>
  <c r="K39" i="1"/>
  <c r="N38" i="1"/>
  <c r="M38" i="1"/>
  <c r="L38" i="1"/>
  <c r="K38" i="1"/>
  <c r="N37" i="1"/>
  <c r="M37" i="1"/>
  <c r="L37" i="1"/>
  <c r="K37" i="1"/>
  <c r="N36" i="1"/>
  <c r="M36" i="1"/>
  <c r="L36" i="1"/>
  <c r="K36" i="1"/>
  <c r="N34" i="1"/>
  <c r="M34" i="1"/>
  <c r="L34" i="1"/>
  <c r="K34" i="1"/>
  <c r="N33" i="1"/>
  <c r="M33" i="1"/>
  <c r="L33" i="1"/>
  <c r="K33" i="1"/>
  <c r="N32" i="1"/>
  <c r="M32" i="1"/>
  <c r="L32" i="1"/>
  <c r="K32" i="1"/>
  <c r="N31" i="1"/>
  <c r="M31" i="1"/>
  <c r="L31" i="1"/>
  <c r="K31" i="1"/>
  <c r="N30" i="1"/>
  <c r="M30" i="1"/>
  <c r="L30" i="1"/>
  <c r="K30" i="1"/>
  <c r="N29" i="1"/>
  <c r="M29" i="1"/>
  <c r="L29" i="1"/>
  <c r="K29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6" i="1"/>
  <c r="M6" i="1"/>
  <c r="L6" i="1"/>
  <c r="K6" i="1"/>
  <c r="N5" i="1"/>
  <c r="M5" i="1"/>
  <c r="L5" i="1"/>
  <c r="K5" i="1"/>
  <c r="N4" i="1"/>
  <c r="M4" i="1"/>
  <c r="L4" i="1"/>
  <c r="K4" i="1"/>
  <c r="N3" i="1"/>
  <c r="M3" i="1"/>
  <c r="L3" i="1"/>
  <c r="K3" i="1"/>
  <c r="B14" i="2" l="1" a="1"/>
  <c r="B23" i="2" a="1"/>
  <c r="B23" i="2" s="1"/>
  <c r="K74" i="1"/>
  <c r="L74" i="1"/>
  <c r="M74" i="1"/>
  <c r="X292" i="1" s="1"/>
  <c r="N74" i="1"/>
  <c r="W292" i="1" s="1"/>
  <c r="E23" i="2"/>
  <c r="M23" i="2" s="1"/>
  <c r="O23" i="2" s="1"/>
  <c r="U303" i="1"/>
  <c r="U292" i="1"/>
  <c r="U294" i="1"/>
  <c r="U296" i="1"/>
  <c r="B14" i="2"/>
  <c r="E14" i="2"/>
  <c r="M14" i="2" s="1"/>
  <c r="O14" i="2" s="1"/>
  <c r="U295" i="1"/>
  <c r="B10" i="2"/>
  <c r="E10" i="2"/>
  <c r="M10" i="2" s="1"/>
  <c r="O10" i="2" s="1"/>
  <c r="M209" i="1"/>
  <c r="X300" i="1" s="1"/>
  <c r="K209" i="1"/>
  <c r="L209" i="1"/>
  <c r="N209" i="1"/>
  <c r="W300" i="1" s="1"/>
  <c r="M289" i="1"/>
  <c r="X306" i="1" s="1"/>
  <c r="K289" i="1"/>
  <c r="N289" i="1"/>
  <c r="W306" i="1" s="1"/>
  <c r="L289" i="1"/>
  <c r="K85" i="1"/>
  <c r="L85" i="1"/>
  <c r="N85" i="1"/>
  <c r="W293" i="1" s="1"/>
  <c r="M85" i="1"/>
  <c r="X293" i="1" s="1"/>
  <c r="P61" i="1"/>
  <c r="P86" i="1"/>
  <c r="O105" i="1"/>
  <c r="P105" i="1"/>
  <c r="O109" i="1"/>
  <c r="O114" i="1"/>
  <c r="O106" i="1"/>
  <c r="P106" i="1"/>
  <c r="L147" i="1"/>
  <c r="M147" i="1"/>
  <c r="X296" i="1" s="1"/>
  <c r="N147" i="1"/>
  <c r="W296" i="1" s="1"/>
  <c r="L113" i="1"/>
  <c r="P114" i="1"/>
  <c r="K147" i="1"/>
  <c r="M113" i="1"/>
  <c r="X295" i="1" s="1"/>
  <c r="N113" i="1"/>
  <c r="W295" i="1" s="1"/>
  <c r="K113" i="1"/>
  <c r="P109" i="1"/>
  <c r="O86" i="1"/>
  <c r="O103" i="1"/>
  <c r="P103" i="1"/>
  <c r="N102" i="1"/>
  <c r="W294" i="1" s="1"/>
  <c r="M102" i="1"/>
  <c r="X294" i="1" s="1"/>
  <c r="K102" i="1"/>
  <c r="O76" i="1"/>
  <c r="P76" i="1"/>
  <c r="L102" i="1"/>
  <c r="L259" i="1"/>
  <c r="O61" i="1"/>
  <c r="M259" i="1"/>
  <c r="X303" i="1" s="1"/>
  <c r="K259" i="1"/>
  <c r="N259" i="1"/>
  <c r="W303" i="1" s="1"/>
  <c r="O258" i="1"/>
  <c r="P258" i="1"/>
  <c r="B13" i="2" l="1" a="1"/>
  <c r="B20" i="2" a="1"/>
  <c r="B20" i="2" s="1"/>
  <c r="B12" i="2" a="1"/>
  <c r="E12" i="2" s="1"/>
  <c r="M12" i="2" s="1"/>
  <c r="O12" i="2" s="1"/>
  <c r="B11" i="2" a="1"/>
  <c r="B11" i="2" s="1"/>
  <c r="B9" i="2" a="1"/>
  <c r="E9" i="2" s="1"/>
  <c r="M9" i="2" s="1"/>
  <c r="O9" i="2" s="1"/>
  <c r="B13" i="2"/>
  <c r="E13" i="2"/>
  <c r="M13" i="2" s="1"/>
  <c r="O13" i="2" s="1"/>
  <c r="M255" i="1"/>
  <c r="X302" i="1" s="1"/>
  <c r="K255" i="1"/>
  <c r="O240" i="1"/>
  <c r="P240" i="1"/>
  <c r="P298" i="1"/>
  <c r="P291" i="1"/>
  <c r="N299" i="1"/>
  <c r="W307" i="1" s="1"/>
  <c r="M299" i="1"/>
  <c r="X307" i="1" s="1"/>
  <c r="L299" i="1"/>
  <c r="K299" i="1"/>
  <c r="P288" i="1"/>
  <c r="P286" i="1"/>
  <c r="P285" i="1"/>
  <c r="P282" i="1"/>
  <c r="N278" i="1"/>
  <c r="W305" i="1" s="1"/>
  <c r="M278" i="1"/>
  <c r="X305" i="1" s="1"/>
  <c r="L278" i="1"/>
  <c r="K278" i="1"/>
  <c r="N266" i="1"/>
  <c r="W304" i="1" s="1"/>
  <c r="M266" i="1"/>
  <c r="X304" i="1" s="1"/>
  <c r="L266" i="1"/>
  <c r="K266" i="1"/>
  <c r="P253" i="1"/>
  <c r="P243" i="1"/>
  <c r="P231" i="1"/>
  <c r="P229" i="1"/>
  <c r="N239" i="1"/>
  <c r="W301" i="1" s="1"/>
  <c r="M239" i="1"/>
  <c r="X301" i="1" s="1"/>
  <c r="L239" i="1"/>
  <c r="K239" i="1"/>
  <c r="N189" i="1"/>
  <c r="W299" i="1" s="1"/>
  <c r="M189" i="1"/>
  <c r="X299" i="1" s="1"/>
  <c r="L189" i="1"/>
  <c r="K189" i="1"/>
  <c r="P160" i="1"/>
  <c r="N173" i="1"/>
  <c r="W298" i="1" s="1"/>
  <c r="M173" i="1"/>
  <c r="X298" i="1" s="1"/>
  <c r="L173" i="1"/>
  <c r="K173" i="1"/>
  <c r="P134" i="1"/>
  <c r="P130" i="1"/>
  <c r="P117" i="1"/>
  <c r="P115" i="1"/>
  <c r="P111" i="1"/>
  <c r="P100" i="1"/>
  <c r="P88" i="1"/>
  <c r="P72" i="1"/>
  <c r="P56" i="1"/>
  <c r="N58" i="1"/>
  <c r="W291" i="1" s="1"/>
  <c r="M58" i="1"/>
  <c r="X291" i="1" s="1"/>
  <c r="L58" i="1"/>
  <c r="K58" i="1"/>
  <c r="N45" i="1"/>
  <c r="W290" i="1" s="1"/>
  <c r="M45" i="1"/>
  <c r="X290" i="1" s="1"/>
  <c r="L45" i="1"/>
  <c r="K45" i="1"/>
  <c r="O33" i="1"/>
  <c r="M40" i="1"/>
  <c r="X289" i="1" s="1"/>
  <c r="K40" i="1"/>
  <c r="B9" i="2" l="1"/>
  <c r="B12" i="2"/>
  <c r="E11" i="2"/>
  <c r="M11" i="2" s="1"/>
  <c r="O11" i="2" s="1"/>
  <c r="N255" i="1"/>
  <c r="W302" i="1" s="1"/>
  <c r="L255" i="1"/>
  <c r="O99" i="1"/>
  <c r="O34" i="1"/>
  <c r="O62" i="1"/>
  <c r="O104" i="1"/>
  <c r="O134" i="1"/>
  <c r="O140" i="1"/>
  <c r="O142" i="1"/>
  <c r="O144" i="1"/>
  <c r="O149" i="1"/>
  <c r="O150" i="1" s="1"/>
  <c r="V297" i="1" s="1"/>
  <c r="O156" i="1"/>
  <c r="O158" i="1"/>
  <c r="O164" i="1"/>
  <c r="O166" i="1"/>
  <c r="O172" i="1"/>
  <c r="O175" i="1"/>
  <c r="O241" i="1"/>
  <c r="O245" i="1"/>
  <c r="O271" i="1"/>
  <c r="O81" i="1"/>
  <c r="O248" i="1"/>
  <c r="O95" i="1"/>
  <c r="P244" i="1"/>
  <c r="L40" i="1"/>
  <c r="N40" i="1"/>
  <c r="W289" i="1" s="1"/>
  <c r="O26" i="1"/>
  <c r="O223" i="1"/>
  <c r="O235" i="1"/>
  <c r="O171" i="1"/>
  <c r="O207" i="1"/>
  <c r="O222" i="1"/>
  <c r="O228" i="1"/>
  <c r="O233" i="1"/>
  <c r="O238" i="1"/>
  <c r="O244" i="1"/>
  <c r="P18" i="1"/>
  <c r="P20" i="1"/>
  <c r="P22" i="1"/>
  <c r="P24" i="1"/>
  <c r="P30" i="1"/>
  <c r="O39" i="1"/>
  <c r="P41" i="1"/>
  <c r="P101" i="1"/>
  <c r="P124" i="1"/>
  <c r="P159" i="1"/>
  <c r="P163" i="1"/>
  <c r="P169" i="1"/>
  <c r="P171" i="1"/>
  <c r="P174" i="1"/>
  <c r="P203" i="1"/>
  <c r="P216" i="1"/>
  <c r="P218" i="1"/>
  <c r="P228" i="1"/>
  <c r="P230" i="1"/>
  <c r="P233" i="1"/>
  <c r="P272" i="1"/>
  <c r="P296" i="1"/>
  <c r="O292" i="1"/>
  <c r="O21" i="1"/>
  <c r="O29" i="1"/>
  <c r="O221" i="1"/>
  <c r="P186" i="1"/>
  <c r="P33" i="1"/>
  <c r="P54" i="1"/>
  <c r="P31" i="1"/>
  <c r="O38" i="1"/>
  <c r="P44" i="1"/>
  <c r="P50" i="1"/>
  <c r="P52" i="1"/>
  <c r="P17" i="1"/>
  <c r="P29" i="1"/>
  <c r="P38" i="1"/>
  <c r="O72" i="1"/>
  <c r="O77" i="1"/>
  <c r="O79" i="1"/>
  <c r="O82" i="1"/>
  <c r="O88" i="1"/>
  <c r="O100" i="1"/>
  <c r="O116" i="1"/>
  <c r="O121" i="1"/>
  <c r="O143" i="1"/>
  <c r="O153" i="1"/>
  <c r="P197" i="1"/>
  <c r="O205" i="1"/>
  <c r="P219" i="1"/>
  <c r="P249" i="1"/>
  <c r="O260" i="1"/>
  <c r="O262" i="1"/>
  <c r="O264" i="1"/>
  <c r="O267" i="1"/>
  <c r="P292" i="1"/>
  <c r="O296" i="1"/>
  <c r="P110" i="1"/>
  <c r="P116" i="1"/>
  <c r="P121" i="1"/>
  <c r="P138" i="1"/>
  <c r="P143" i="1"/>
  <c r="P151" i="1"/>
  <c r="O203" i="1"/>
  <c r="O251" i="1"/>
  <c r="O22" i="1"/>
  <c r="P65" i="1"/>
  <c r="P70" i="1"/>
  <c r="O214" i="1"/>
  <c r="O218" i="1"/>
  <c r="O252" i="1"/>
  <c r="O286" i="1"/>
  <c r="P39" i="1"/>
  <c r="P57" i="1"/>
  <c r="O63" i="1"/>
  <c r="O66" i="1"/>
  <c r="O69" i="1"/>
  <c r="O71" i="1"/>
  <c r="O87" i="1"/>
  <c r="P104" i="1"/>
  <c r="O123" i="1"/>
  <c r="P198" i="1"/>
  <c r="P214" i="1"/>
  <c r="P250" i="1"/>
  <c r="O254" i="1"/>
  <c r="O257" i="1"/>
  <c r="O265" i="1"/>
  <c r="P273" i="1"/>
  <c r="O23" i="1"/>
  <c r="P71" i="1"/>
  <c r="P78" i="1"/>
  <c r="O101" i="1"/>
  <c r="P154" i="1"/>
  <c r="P158" i="1"/>
  <c r="P170" i="1"/>
  <c r="O192" i="1"/>
  <c r="O211" i="1"/>
  <c r="O219" i="1"/>
  <c r="O229" i="1"/>
  <c r="P254" i="1"/>
  <c r="P257" i="1"/>
  <c r="O272" i="1"/>
  <c r="O287" i="1"/>
  <c r="O290" i="1"/>
  <c r="O51" i="1"/>
  <c r="P95" i="1"/>
  <c r="P123" i="1"/>
  <c r="O161" i="1"/>
  <c r="P196" i="1"/>
  <c r="O55" i="1"/>
  <c r="P82" i="1"/>
  <c r="O93" i="1"/>
  <c r="O98" i="1"/>
  <c r="P140" i="1"/>
  <c r="O194" i="1"/>
  <c r="O215" i="1"/>
  <c r="P222" i="1"/>
  <c r="O236" i="1"/>
  <c r="O243" i="1"/>
  <c r="P247" i="1"/>
  <c r="O249" i="1"/>
  <c r="O263" i="1"/>
  <c r="O277" i="1"/>
  <c r="O291" i="1"/>
  <c r="O293" i="1"/>
  <c r="O295" i="1"/>
  <c r="P99" i="1"/>
  <c r="P192" i="1"/>
  <c r="O201" i="1"/>
  <c r="P28" i="1"/>
  <c r="P51" i="1"/>
  <c r="P55" i="1"/>
  <c r="P63" i="1"/>
  <c r="P66" i="1"/>
  <c r="O94" i="1"/>
  <c r="O96" i="1"/>
  <c r="O107" i="1"/>
  <c r="P142" i="1"/>
  <c r="P144" i="1"/>
  <c r="O169" i="1"/>
  <c r="O197" i="1"/>
  <c r="P211" i="1"/>
  <c r="P220" i="1"/>
  <c r="P245" i="1"/>
  <c r="P21" i="1"/>
  <c r="O30" i="1"/>
  <c r="O52" i="1"/>
  <c r="O54" i="1"/>
  <c r="O56" i="1"/>
  <c r="P93" i="1"/>
  <c r="P94" i="1"/>
  <c r="P96" i="1"/>
  <c r="O124" i="1"/>
  <c r="O154" i="1"/>
  <c r="O162" i="1"/>
  <c r="P167" i="1"/>
  <c r="O179" i="1"/>
  <c r="O185" i="1"/>
  <c r="P187" i="1"/>
  <c r="P191" i="1"/>
  <c r="P194" i="1"/>
  <c r="O213" i="1"/>
  <c r="P215" i="1"/>
  <c r="P217" i="1"/>
  <c r="P234" i="1"/>
  <c r="P241" i="1"/>
  <c r="P263" i="1"/>
  <c r="P270" i="1"/>
  <c r="P276" i="1"/>
  <c r="P283" i="1"/>
  <c r="P293" i="1"/>
  <c r="P295" i="1"/>
  <c r="O298" i="1"/>
  <c r="P92" i="1"/>
  <c r="P23" i="1"/>
  <c r="P34" i="1"/>
  <c r="P83" i="1"/>
  <c r="P87" i="1"/>
  <c r="O135" i="1"/>
  <c r="O155" i="1"/>
  <c r="P164" i="1"/>
  <c r="P175" i="1"/>
  <c r="O180" i="1"/>
  <c r="O183" i="1"/>
  <c r="O186" i="1"/>
  <c r="P207" i="1"/>
  <c r="O210" i="1"/>
  <c r="O212" i="1"/>
  <c r="P235" i="1"/>
  <c r="P238" i="1"/>
  <c r="P256" i="1"/>
  <c r="P260" i="1"/>
  <c r="P262" i="1"/>
  <c r="P264" i="1"/>
  <c r="P287" i="1"/>
  <c r="P290" i="1"/>
  <c r="O18" i="1"/>
  <c r="O20" i="1"/>
  <c r="P25" i="1"/>
  <c r="P37" i="1"/>
  <c r="O41" i="1"/>
  <c r="O89" i="1"/>
  <c r="O111" i="1"/>
  <c r="O115" i="1"/>
  <c r="O117" i="1"/>
  <c r="O120" i="1"/>
  <c r="P141" i="1"/>
  <c r="P153" i="1"/>
  <c r="P155" i="1"/>
  <c r="P157" i="1"/>
  <c r="O159" i="1"/>
  <c r="O170" i="1"/>
  <c r="P177" i="1"/>
  <c r="P180" i="1"/>
  <c r="P183" i="1"/>
  <c r="O193" i="1"/>
  <c r="P210" i="1"/>
  <c r="P246" i="1"/>
  <c r="O282" i="1"/>
  <c r="O285" i="1"/>
  <c r="P19" i="1"/>
  <c r="O67" i="1"/>
  <c r="O108" i="1"/>
  <c r="O119" i="1"/>
  <c r="O146" i="1"/>
  <c r="P156" i="1"/>
  <c r="O167" i="1"/>
  <c r="P172" i="1"/>
  <c r="P182" i="1"/>
  <c r="P193" i="1"/>
  <c r="P205" i="1"/>
  <c r="O16" i="1"/>
  <c r="P53" i="1"/>
  <c r="O70" i="1"/>
  <c r="O90" i="1"/>
  <c r="O97" i="1"/>
  <c r="O137" i="1"/>
  <c r="O151" i="1"/>
  <c r="P165" i="1"/>
  <c r="P185" i="1"/>
  <c r="P16" i="1"/>
  <c r="P26" i="1"/>
  <c r="O28" i="1"/>
  <c r="O31" i="1"/>
  <c r="O37" i="1"/>
  <c r="O44" i="1"/>
  <c r="O50" i="1"/>
  <c r="O57" i="1"/>
  <c r="P67" i="1"/>
  <c r="P81" i="1"/>
  <c r="O83" i="1"/>
  <c r="P90" i="1"/>
  <c r="P97" i="1"/>
  <c r="P108" i="1"/>
  <c r="P119" i="1"/>
  <c r="P137" i="1"/>
  <c r="P146" i="1"/>
  <c r="O160" i="1"/>
  <c r="O165" i="1"/>
  <c r="O177" i="1"/>
  <c r="O187" i="1"/>
  <c r="O191" i="1"/>
  <c r="O196" i="1"/>
  <c r="O198" i="1"/>
  <c r="P213" i="1"/>
  <c r="O220" i="1"/>
  <c r="P226" i="1"/>
  <c r="O250" i="1"/>
  <c r="P265" i="1"/>
  <c r="O226" i="1"/>
  <c r="P248" i="1"/>
  <c r="O270" i="1"/>
  <c r="P252" i="1"/>
  <c r="P162" i="1"/>
  <c r="O25" i="1"/>
  <c r="O27" i="1"/>
  <c r="O32" i="1"/>
  <c r="O36" i="1"/>
  <c r="O48" i="1"/>
  <c r="P69" i="1"/>
  <c r="P77" i="1"/>
  <c r="P79" i="1"/>
  <c r="P89" i="1"/>
  <c r="P98" i="1"/>
  <c r="P107" i="1"/>
  <c r="P120" i="1"/>
  <c r="P135" i="1"/>
  <c r="P149" i="1"/>
  <c r="P150" i="1" s="1"/>
  <c r="O152" i="1"/>
  <c r="O157" i="1"/>
  <c r="O168" i="1"/>
  <c r="O174" i="1"/>
  <c r="O176" i="1"/>
  <c r="O188" i="1"/>
  <c r="O200" i="1"/>
  <c r="O206" i="1"/>
  <c r="O208" i="1"/>
  <c r="P212" i="1"/>
  <c r="P223" i="1"/>
  <c r="O231" i="1"/>
  <c r="O234" i="1"/>
  <c r="O242" i="1"/>
  <c r="O247" i="1"/>
  <c r="O276" i="1"/>
  <c r="P201" i="1"/>
  <c r="O217" i="1"/>
  <c r="O17" i="1"/>
  <c r="O24" i="1"/>
  <c r="P27" i="1"/>
  <c r="P32" i="1"/>
  <c r="P36" i="1"/>
  <c r="P48" i="1"/>
  <c r="P62" i="1"/>
  <c r="O65" i="1"/>
  <c r="O73" i="1"/>
  <c r="O84" i="1"/>
  <c r="O92" i="1"/>
  <c r="O110" i="1"/>
  <c r="O112" i="1"/>
  <c r="O130" i="1"/>
  <c r="O138" i="1"/>
  <c r="O141" i="1"/>
  <c r="P152" i="1"/>
  <c r="P161" i="1"/>
  <c r="O163" i="1"/>
  <c r="P166" i="1"/>
  <c r="P168" i="1"/>
  <c r="P176" i="1"/>
  <c r="P179" i="1"/>
  <c r="P188" i="1"/>
  <c r="P200" i="1"/>
  <c r="P206" i="1"/>
  <c r="P208" i="1"/>
  <c r="O216" i="1"/>
  <c r="P221" i="1"/>
  <c r="P242" i="1"/>
  <c r="P251" i="1"/>
  <c r="O253" i="1"/>
  <c r="O261" i="1"/>
  <c r="P271" i="1"/>
  <c r="O273" i="1"/>
  <c r="P277" i="1"/>
  <c r="P281" i="1"/>
  <c r="O294" i="1"/>
  <c r="O19" i="1"/>
  <c r="O53" i="1"/>
  <c r="P73" i="1"/>
  <c r="O78" i="1"/>
  <c r="P84" i="1"/>
  <c r="P112" i="1"/>
  <c r="O182" i="1"/>
  <c r="O230" i="1"/>
  <c r="P236" i="1"/>
  <c r="O246" i="1"/>
  <c r="O256" i="1"/>
  <c r="P261" i="1"/>
  <c r="P267" i="1"/>
  <c r="O281" i="1"/>
  <c r="O283" i="1"/>
  <c r="O288" i="1"/>
  <c r="P294" i="1"/>
  <c r="P74" i="1" l="1"/>
  <c r="O74" i="1"/>
  <c r="O209" i="1"/>
  <c r="V300" i="1" s="1"/>
  <c r="P209" i="1"/>
  <c r="P289" i="1"/>
  <c r="O289" i="1"/>
  <c r="V306" i="1" s="1"/>
  <c r="O85" i="1"/>
  <c r="V293" i="1" s="1"/>
  <c r="P85" i="1"/>
  <c r="P147" i="1"/>
  <c r="O147" i="1"/>
  <c r="V296" i="1" s="1"/>
  <c r="O102" i="1"/>
  <c r="V294" i="1" s="1"/>
  <c r="O113" i="1"/>
  <c r="V295" i="1" s="1"/>
  <c r="P113" i="1"/>
  <c r="P102" i="1"/>
  <c r="P259" i="1"/>
  <c r="V292" i="1"/>
  <c r="O259" i="1"/>
  <c r="V303" i="1" s="1"/>
  <c r="O255" i="1"/>
  <c r="V302" i="1" s="1"/>
  <c r="O299" i="1"/>
  <c r="V307" i="1" s="1"/>
  <c r="P255" i="1"/>
  <c r="O58" i="1"/>
  <c r="V291" i="1" s="1"/>
  <c r="P278" i="1"/>
  <c r="P58" i="1"/>
  <c r="O173" i="1"/>
  <c r="V298" i="1" s="1"/>
  <c r="P266" i="1"/>
  <c r="O266" i="1"/>
  <c r="V304" i="1" s="1"/>
  <c r="O189" i="1"/>
  <c r="V299" i="1" s="1"/>
  <c r="O239" i="1"/>
  <c r="V301" i="1" s="1"/>
  <c r="P173" i="1"/>
  <c r="O278" i="1"/>
  <c r="V305" i="1" s="1"/>
  <c r="P45" i="1"/>
  <c r="O40" i="1"/>
  <c r="V289" i="1" s="1"/>
  <c r="P189" i="1"/>
  <c r="P299" i="1"/>
  <c r="P239" i="1"/>
  <c r="O45" i="1"/>
  <c r="V290" i="1" s="1"/>
  <c r="P40" i="1"/>
  <c r="J15" i="1" l="1"/>
  <c r="P14" i="1"/>
  <c r="O14" i="1"/>
  <c r="O13" i="1"/>
  <c r="P12" i="1"/>
  <c r="O12" i="1"/>
  <c r="P11" i="1"/>
  <c r="O11" i="1"/>
  <c r="P10" i="1"/>
  <c r="O10" i="1"/>
  <c r="P9" i="1"/>
  <c r="O9" i="1"/>
  <c r="P8" i="1"/>
  <c r="O8" i="1"/>
  <c r="P6" i="1"/>
  <c r="O6" i="1"/>
  <c r="P5" i="1"/>
  <c r="O5" i="1"/>
  <c r="P4" i="1"/>
  <c r="O4" i="1"/>
  <c r="H299" i="1"/>
  <c r="S307" i="1" s="1"/>
  <c r="H278" i="1"/>
  <c r="S305" i="1" s="1"/>
  <c r="H266" i="1"/>
  <c r="S304" i="1" s="1"/>
  <c r="H239" i="1"/>
  <c r="S301" i="1" s="1"/>
  <c r="H189" i="1"/>
  <c r="S299" i="1" s="1"/>
  <c r="H173" i="1"/>
  <c r="S298" i="1" s="1"/>
  <c r="H58" i="1"/>
  <c r="S291" i="1" s="1"/>
  <c r="H45" i="1"/>
  <c r="S290" i="1" s="1"/>
  <c r="H40" i="1"/>
  <c r="S289" i="1" s="1"/>
  <c r="H15" i="1"/>
  <c r="S288" i="1" s="1"/>
  <c r="U301" i="1" l="1"/>
  <c r="B18" i="2" a="1"/>
  <c r="U304" i="1"/>
  <c r="U289" i="1"/>
  <c r="U290" i="1"/>
  <c r="U305" i="1"/>
  <c r="U307" i="1"/>
  <c r="U291" i="1"/>
  <c r="U298" i="1"/>
  <c r="U299" i="1"/>
  <c r="S308" i="1"/>
  <c r="J301" i="1"/>
  <c r="T288" i="1"/>
  <c r="T308" i="1" s="1"/>
  <c r="H301" i="1"/>
  <c r="P13" i="1"/>
  <c r="L15" i="1"/>
  <c r="L301" i="1" s="1"/>
  <c r="N15" i="1"/>
  <c r="K15" i="1"/>
  <c r="K301" i="1" s="1"/>
  <c r="M15" i="1"/>
  <c r="O3" i="1"/>
  <c r="O15" i="1" s="1"/>
  <c r="P3" i="1"/>
  <c r="M301" i="1" l="1"/>
  <c r="X288" i="1"/>
  <c r="X308" i="1" s="1"/>
  <c r="N301" i="1"/>
  <c r="W288" i="1"/>
  <c r="B8" i="2" a="1"/>
  <c r="B8" i="2" s="1"/>
  <c r="B24" i="2" a="1"/>
  <c r="B24" i="2" s="1"/>
  <c r="B21" i="2" a="1"/>
  <c r="B21" i="2" s="1"/>
  <c r="B22" i="2" a="1"/>
  <c r="B22" i="2" s="1"/>
  <c r="B7" i="2" a="1"/>
  <c r="B6" i="2" a="1"/>
  <c r="B6" i="2" s="1"/>
  <c r="B16" i="2" a="1"/>
  <c r="B16" i="2" s="1"/>
  <c r="B15" i="2" a="1"/>
  <c r="B15" i="2" s="1"/>
  <c r="B18" i="2"/>
  <c r="E18" i="2"/>
  <c r="M18" i="2" s="1"/>
  <c r="O18" i="2" s="1"/>
  <c r="B7" i="2"/>
  <c r="E7" i="2"/>
  <c r="M7" i="2" s="1"/>
  <c r="O7" i="2" s="1"/>
  <c r="P15" i="1"/>
  <c r="P301" i="1" s="1"/>
  <c r="O301" i="1"/>
  <c r="V288" i="1"/>
  <c r="V308" i="1" s="1"/>
  <c r="U288" i="1"/>
  <c r="E21" i="2" l="1"/>
  <c r="M21" i="2" s="1"/>
  <c r="O21" i="2" s="1"/>
  <c r="E8" i="2"/>
  <c r="M8" i="2" s="1"/>
  <c r="O8" i="2" s="1"/>
  <c r="E6" i="2"/>
  <c r="E22" i="2"/>
  <c r="M22" i="2" s="1"/>
  <c r="O22" i="2" s="1"/>
  <c r="E16" i="2"/>
  <c r="M16" i="2" s="1"/>
  <c r="O16" i="2" s="1"/>
  <c r="E15" i="2"/>
  <c r="M15" i="2" s="1"/>
  <c r="O15" i="2" s="1"/>
  <c r="U308" i="1"/>
  <c r="W308" i="1"/>
  <c r="E24" i="2"/>
  <c r="M24" i="2" s="1"/>
  <c r="O24" i="2" s="1"/>
  <c r="B5" i="2" a="1"/>
  <c r="B5" i="2" l="1"/>
  <c r="B25" i="2" s="1"/>
  <c r="E5" i="2"/>
  <c r="C25" i="2"/>
  <c r="D25" i="2"/>
  <c r="M5" i="2" l="1"/>
  <c r="O5" i="2" s="1"/>
  <c r="E25" i="2"/>
  <c r="H6" i="2"/>
  <c r="G6" i="2"/>
  <c r="G25" i="2" l="1"/>
  <c r="M25" i="2" s="1"/>
  <c r="M6" i="2"/>
  <c r="N6" i="2"/>
  <c r="H25" i="2"/>
  <c r="N25" i="2" s="1"/>
  <c r="O6" i="2" l="1"/>
  <c r="O25" i="2"/>
  <c r="C29" i="8"/>
  <c r="B29" i="8"/>
  <c r="D29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CF2FE07-EF26-5442-9E96-98B3D6072B36}" name="fte-s_csn1_rd_fcc-2" type="6" refreshedVersion="8" background="1" saveData="1">
    <textPr sourceFile="/Users/giacomel/Downloads/fte-s_csn1_rd_fcc-2.csv" semicolon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A7DBD2DF-1AB5-DC49-9EFF-F5E842B2B57F}" keepAlive="1" name="Query - requests-s csn1 rd_fcc (2)" description="Connection to the 'requests-s csn1 rd_fcc (2)' query in the workbook." type="5" refreshedVersion="8" background="1" saveData="1">
    <dbPr connection="Provider=Microsoft.Mashup.OleDb.1;Data Source=$Workbook$;Location=&quot;requests-s csn1 rd_fcc (2)&quot;;Extended Properties=&quot;&quot;" command="SELECT * FROM [requests-s csn1 rd_fcc (2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<sst xmlns="http://schemas.openxmlformats.org/spreadsheetml/2006/main" count="2379" uniqueCount="751">
  <si>
    <t>cognome</t>
  </si>
  <si>
    <t>nome</t>
  </si>
  <si>
    <t>note</t>
  </si>
  <si>
    <t>struttura</t>
  </si>
  <si>
    <t>modulo</t>
  </si>
  <si>
    <t>contratto</t>
  </si>
  <si>
    <t>profilo</t>
  </si>
  <si>
    <t>perc</t>
  </si>
  <si>
    <t>Abbrescia</t>
  </si>
  <si>
    <t>Marcello</t>
  </si>
  <si>
    <t>BA</t>
  </si>
  <si>
    <t>G1</t>
  </si>
  <si>
    <t>Associato</t>
  </si>
  <si>
    <t>Incarico di Ricerca scientifica</t>
  </si>
  <si>
    <t>Albergo</t>
  </si>
  <si>
    <t>Sebastiano</t>
  </si>
  <si>
    <t>CT</t>
  </si>
  <si>
    <t>Alfonsi</t>
  </si>
  <si>
    <t>Fabrizio</t>
  </si>
  <si>
    <t>BO</t>
  </si>
  <si>
    <t>Dipendente</t>
  </si>
  <si>
    <t>Assegno di Ricerca</t>
  </si>
  <si>
    <t>Ali</t>
  </si>
  <si>
    <t>Asif</t>
  </si>
  <si>
    <t>Mahmoud Abd Elhay Afifi</t>
  </si>
  <si>
    <t>Dottorato XXXIX Ciclo</t>
  </si>
  <si>
    <t>Scientifica Dottorandi</t>
  </si>
  <si>
    <t>Alviggi</t>
  </si>
  <si>
    <t>Maria Grazia</t>
  </si>
  <si>
    <t xml:space="preserve"> ATLAS</t>
  </si>
  <si>
    <t>NA</t>
  </si>
  <si>
    <t>Ammirabile</t>
  </si>
  <si>
    <t>Gherardo</t>
  </si>
  <si>
    <t>PI</t>
  </si>
  <si>
    <t>Attilio</t>
  </si>
  <si>
    <t>MI</t>
  </si>
  <si>
    <t>Anwar</t>
  </si>
  <si>
    <t>Muhammad Numan</t>
  </si>
  <si>
    <t>Tecnologica Dottorandi</t>
  </si>
  <si>
    <t>Argiento</t>
  </si>
  <si>
    <t>Benedetta</t>
  </si>
  <si>
    <t>Scientifica Assegni non INFN</t>
  </si>
  <si>
    <t>Ascioti</t>
  </si>
  <si>
    <t>Maria Elena</t>
  </si>
  <si>
    <t>Partecipazione al progetto HEPSCAPE_C3M per 110 ore 20 ore su MC_C3M</t>
  </si>
  <si>
    <t>PG</t>
  </si>
  <si>
    <t>Azzi</t>
  </si>
  <si>
    <t>Patrizia</t>
  </si>
  <si>
    <t>AIDAINNOVA SINERGICA A RD_FCC</t>
  </si>
  <si>
    <t>PD</t>
  </si>
  <si>
    <t>Primo Ricercatore</t>
  </si>
  <si>
    <t>Azzurri</t>
  </si>
  <si>
    <t>Paolo</t>
  </si>
  <si>
    <t>Bacchetta</t>
  </si>
  <si>
    <t>Nicola</t>
  </si>
  <si>
    <t>Bacci</t>
  </si>
  <si>
    <t>Alberto Luigi</t>
  </si>
  <si>
    <t>Balconi</t>
  </si>
  <si>
    <t>Lorenzo</t>
  </si>
  <si>
    <t>Baldinelli</t>
  </si>
  <si>
    <t>Giorgio</t>
  </si>
  <si>
    <t>Bazzani</t>
  </si>
  <si>
    <t>Armando</t>
  </si>
  <si>
    <t>Beccherle</t>
  </si>
  <si>
    <t>Roberto</t>
  </si>
  <si>
    <t>Attivita' di IGNITE sinergica con CMS</t>
  </si>
  <si>
    <t>G2</t>
  </si>
  <si>
    <t>Primo Tecnologo</t>
  </si>
  <si>
    <t>Bedeschi</t>
  </si>
  <si>
    <t>Franco</t>
  </si>
  <si>
    <t>Associazione Senior</t>
  </si>
  <si>
    <t>Bellagamba</t>
  </si>
  <si>
    <t>Attivita' di terza missione 40 ore</t>
  </si>
  <si>
    <t>Giovanni</t>
  </si>
  <si>
    <t>10% in AIDAINNOVA sinergico con LHC-b</t>
  </si>
  <si>
    <t>LNF</t>
  </si>
  <si>
    <t>Dirigente di Ricerca</t>
  </si>
  <si>
    <t>Beneduce</t>
  </si>
  <si>
    <t>Enrico</t>
  </si>
  <si>
    <t>Bertani</t>
  </si>
  <si>
    <t>Monica</t>
  </si>
  <si>
    <t>Biglietti</t>
  </si>
  <si>
    <t>Michela</t>
  </si>
  <si>
    <t>AIDAINNOVA sinergico con RD_FCC</t>
  </si>
  <si>
    <t>ROMA3</t>
  </si>
  <si>
    <t>Boccanfuso</t>
  </si>
  <si>
    <t>Daniele</t>
  </si>
  <si>
    <t>Borriello</t>
  </si>
  <si>
    <t>Lucrezia</t>
  </si>
  <si>
    <t>Borse laureati</t>
  </si>
  <si>
    <t>Alberto</t>
  </si>
  <si>
    <t>TO</t>
  </si>
  <si>
    <t>Tecnologo</t>
  </si>
  <si>
    <t>Boscherini</t>
  </si>
  <si>
    <t>Davide</t>
  </si>
  <si>
    <t>Boscolo</t>
  </si>
  <si>
    <t>Manuela</t>
  </si>
  <si>
    <t>Alessandro</t>
  </si>
  <si>
    <t>PV</t>
  </si>
  <si>
    <t>Braibant</t>
  </si>
  <si>
    <t>Sylvie</t>
  </si>
  <si>
    <t>Broggi</t>
  </si>
  <si>
    <t>Giacomo</t>
  </si>
  <si>
    <t>Burdyko</t>
  </si>
  <si>
    <t>Aleksandr</t>
  </si>
  <si>
    <t>Busatto</t>
  </si>
  <si>
    <t>Simone</t>
  </si>
  <si>
    <t>Buttazzo</t>
  </si>
  <si>
    <t>Dario</t>
  </si>
  <si>
    <t>Sigla PRIN_202289JEW4 sinergica con IS TPPC</t>
  </si>
  <si>
    <t>Caccia</t>
  </si>
  <si>
    <t>Massimo</t>
  </si>
  <si>
    <t>Camarri</t>
  </si>
  <si>
    <t>10 ore su MC-C3M</t>
  </si>
  <si>
    <t>ROMA2</t>
  </si>
  <si>
    <t>Campajola</t>
  </si>
  <si>
    <t>sinergia PRIN2022-2022Y87K7X E+BOOST</t>
  </si>
  <si>
    <t>FE</t>
  </si>
  <si>
    <t>Cantarella</t>
  </si>
  <si>
    <t>Sergio</t>
  </si>
  <si>
    <t>15 ore su INFN_KIDS_C3M</t>
  </si>
  <si>
    <t>Carbone</t>
  </si>
  <si>
    <t>Angelo</t>
  </si>
  <si>
    <t>GE</t>
  </si>
  <si>
    <t>Carletto</t>
  </si>
  <si>
    <t>Leonardo</t>
  </si>
  <si>
    <t>G3</t>
  </si>
  <si>
    <t>Carlin</t>
  </si>
  <si>
    <t>Carloni Calame</t>
  </si>
  <si>
    <t>Carlo Michel</t>
  </si>
  <si>
    <t>Carminati</t>
  </si>
  <si>
    <t>partecipazione a C3M-MC_C3M 20 ore.Hidra2 sinergico con RD_FCC</t>
  </si>
  <si>
    <t>Cavasinni</t>
  </si>
  <si>
    <t>Vincenzo</t>
  </si>
  <si>
    <t>Affiliato</t>
  </si>
  <si>
    <t>Cecchi</t>
  </si>
  <si>
    <t>Claudia</t>
  </si>
  <si>
    <t>Cerrito</t>
  </si>
  <si>
    <t>Lucio</t>
  </si>
  <si>
    <t>Cervelli</t>
  </si>
  <si>
    <t>Chiapponi</t>
  </si>
  <si>
    <t>Francesco</t>
  </si>
  <si>
    <t>Chiarelli</t>
  </si>
  <si>
    <t>LNL</t>
  </si>
  <si>
    <t>Ciarma</t>
  </si>
  <si>
    <t>Andrea</t>
  </si>
  <si>
    <t>Responsabile locale GAME_C3M</t>
  </si>
  <si>
    <t>Cibinetto</t>
  </si>
  <si>
    <t>Gianluigi</t>
  </si>
  <si>
    <t>EURIZON AIDAINNOVA micrRTubes sinergici a RD_FCC</t>
  </si>
  <si>
    <t>Ciocci</t>
  </si>
  <si>
    <t>Maria Agnese</t>
  </si>
  <si>
    <t>ART_SCIENCE_C3M  40 ore</t>
  </si>
  <si>
    <t>Cirotto</t>
  </si>
  <si>
    <t>AI_INFN attivita' ATLAS MASTERCALSS ATLAS</t>
  </si>
  <si>
    <t>Cobal</t>
  </si>
  <si>
    <t>Marina</t>
  </si>
  <si>
    <t>C3M-MC - 20 ore</t>
  </si>
  <si>
    <t>UD</t>
  </si>
  <si>
    <t>Coccaro</t>
  </si>
  <si>
    <t>Confortini</t>
  </si>
  <si>
    <t>Conventi</t>
  </si>
  <si>
    <t>Francesco Alessandro</t>
  </si>
  <si>
    <t>AI_INFN attivita' ATLASMASTERCLAS ATLAS</t>
  </si>
  <si>
    <t>Cucinotta</t>
  </si>
  <si>
    <t>Martina</t>
  </si>
  <si>
    <t>D'Avanzo</t>
  </si>
  <si>
    <t>Antonio</t>
  </si>
  <si>
    <t>AI_INFN attivita' ATLAS</t>
  </si>
  <si>
    <t>Da Rocha Rolo</t>
  </si>
  <si>
    <t>Manuel Dionisio</t>
  </si>
  <si>
    <t>Attivita' su AIDA Innova (5%) ha una stretta sinergia con ALICE</t>
  </si>
  <si>
    <t>De Asmundis</t>
  </si>
  <si>
    <t>Riccardo</t>
  </si>
  <si>
    <t>De Filippis</t>
  </si>
  <si>
    <t>De Gerone</t>
  </si>
  <si>
    <t>Matteo</t>
  </si>
  <si>
    <t>De Lucia</t>
  </si>
  <si>
    <t>Erika</t>
  </si>
  <si>
    <t>De Nardo</t>
  </si>
  <si>
    <t>Guglielmo</t>
  </si>
  <si>
    <t>De Sanctis</t>
  </si>
  <si>
    <t>Umberto</t>
  </si>
  <si>
    <t>40 ore Masterclass ATLAS 25 ore eventi Notte della Ricerca</t>
  </si>
  <si>
    <t>De Vita</t>
  </si>
  <si>
    <t>Scientifica Laureandi Magistrali</t>
  </si>
  <si>
    <t>Della Pietra</t>
  </si>
  <si>
    <t>ATLASMASTERCLAS ATLAS</t>
  </si>
  <si>
    <t>Di Ciaccio</t>
  </si>
  <si>
    <t>Anna</t>
  </si>
  <si>
    <t>Di Donato</t>
  </si>
  <si>
    <t>Camilla</t>
  </si>
  <si>
    <t>Di Fraia</t>
  </si>
  <si>
    <t>Carlo</t>
  </si>
  <si>
    <t>Di Micco</t>
  </si>
  <si>
    <t>Biagio</t>
  </si>
  <si>
    <t>Di Nardo</t>
  </si>
  <si>
    <t>Diacono</t>
  </si>
  <si>
    <t>Domenico</t>
  </si>
  <si>
    <t>Domenici</t>
  </si>
  <si>
    <t>Danilo</t>
  </si>
  <si>
    <t>10% in PNRR_ROMETECHS5 sinergico con PADME</t>
  </si>
  <si>
    <t>Drebot</t>
  </si>
  <si>
    <t>Illya</t>
  </si>
  <si>
    <t>Ricercatore</t>
  </si>
  <si>
    <t>Elmetenawee</t>
  </si>
  <si>
    <t>Walaa Mohamed Abdelaziz</t>
  </si>
  <si>
    <t>Ezeaba</t>
  </si>
  <si>
    <t>Tochukwu Emmanuel</t>
  </si>
  <si>
    <t>Falchieri</t>
  </si>
  <si>
    <t>Fano'</t>
  </si>
  <si>
    <t>Livio</t>
  </si>
  <si>
    <t>Fanzago</t>
  </si>
  <si>
    <t>Federica</t>
  </si>
  <si>
    <t>Faraj</t>
  </si>
  <si>
    <t>Mohammed</t>
  </si>
  <si>
    <t>associazione in fase di esecuzione</t>
  </si>
  <si>
    <t>Farilla</t>
  </si>
  <si>
    <t>Addolorata</t>
  </si>
  <si>
    <t>Farinelli</t>
  </si>
  <si>
    <t>Farinon</t>
  </si>
  <si>
    <t>Stefania</t>
  </si>
  <si>
    <t>Dirigente Tecnologo</t>
  </si>
  <si>
    <t>Favilla</t>
  </si>
  <si>
    <t>Ferrari</t>
  </si>
  <si>
    <t>10h AGGIORNAMEN_C3M. Attivita' PRIN_2022Y4PPNF e ASPIDES sinergiche a RD_FCC</t>
  </si>
  <si>
    <t>Fabio</t>
  </si>
  <si>
    <t>Ferro</t>
  </si>
  <si>
    <t>Floris</t>
  </si>
  <si>
    <t>Tommaso Maria</t>
  </si>
  <si>
    <t>Attivita' ASPIDES 50% sinergica a RD_FCC</t>
  </si>
  <si>
    <t>Forlani</t>
  </si>
  <si>
    <t>Associazione Tecnica</t>
  </si>
  <si>
    <t>Forti</t>
  </si>
  <si>
    <t>Francavilla</t>
  </si>
  <si>
    <t>Francesconi</t>
  </si>
  <si>
    <t>Marco</t>
  </si>
  <si>
    <t>Fransesini</t>
  </si>
  <si>
    <t>Gabrielli</t>
  </si>
  <si>
    <t>Garbolino</t>
  </si>
  <si>
    <t>Sara</t>
  </si>
  <si>
    <t>Partecipazione HOP (20 ore)</t>
  </si>
  <si>
    <t>Garzia</t>
  </si>
  <si>
    <t>Isabella</t>
  </si>
  <si>
    <t>Gaudio</t>
  </si>
  <si>
    <t>Gabriella</t>
  </si>
  <si>
    <t>8h MC_C3M. Attivita' PRIN_2022Y4PPNF sinergica a RD_FCC</t>
  </si>
  <si>
    <t>Giacomelli</t>
  </si>
  <si>
    <t>Giagu</t>
  </si>
  <si>
    <t>Stefano</t>
  </si>
  <si>
    <t>ROMA1</t>
  </si>
  <si>
    <t>Giubilato</t>
  </si>
  <si>
    <t>Piero</t>
  </si>
  <si>
    <t>IGNITE SINERGICO A RD_FCC</t>
  </si>
  <si>
    <t>Giuli</t>
  </si>
  <si>
    <t>Attivita' C3M 20 ore Masterclass ATLAS</t>
  </si>
  <si>
    <t>LE</t>
  </si>
  <si>
    <t>Grancagnolo</t>
  </si>
  <si>
    <t>Gravili</t>
  </si>
  <si>
    <t>Francesco Giuseppe</t>
  </si>
  <si>
    <t>Greco</t>
  </si>
  <si>
    <t xml:space="preserve">5% RD_FCC affine a C3M-WN_C3M </t>
  </si>
  <si>
    <t>Guidi</t>
  </si>
  <si>
    <t>Guiducci</t>
  </si>
  <si>
    <t>Luigi</t>
  </si>
  <si>
    <t>Guindani</t>
  </si>
  <si>
    <t>Gaia</t>
  </si>
  <si>
    <t>Iengo</t>
  </si>
  <si>
    <t>Iodice</t>
  </si>
  <si>
    <t>Mauro</t>
  </si>
  <si>
    <t>Iorio</t>
  </si>
  <si>
    <t>Alberto Orso Maria</t>
  </si>
  <si>
    <t>Keppel</t>
  </si>
  <si>
    <t>Leone</t>
  </si>
  <si>
    <t>Sandra</t>
  </si>
  <si>
    <t>Louka</t>
  </si>
  <si>
    <t>Magdy</t>
  </si>
  <si>
    <t>Lucchini</t>
  </si>
  <si>
    <t>Marco Toliman</t>
  </si>
  <si>
    <t>MIB</t>
  </si>
  <si>
    <t>Lusiani</t>
  </si>
  <si>
    <t>Maggiora</t>
  </si>
  <si>
    <t>5% RD_FCC affine a C3M-WN_C3M e viceversa e 10% FEST affine a BESIII 10% su RISE affine a BESIII</t>
  </si>
  <si>
    <t>Malaguti</t>
  </si>
  <si>
    <t>Terza Missione supporto alle attivita' del progetto MeteoLab di PE del Dip. FST UniFE.</t>
  </si>
  <si>
    <t>Collaboratore Tecnico E.R.</t>
  </si>
  <si>
    <t>Maltoni</t>
  </si>
  <si>
    <t>Attivita di terza missione 10 ore</t>
  </si>
  <si>
    <t>Manco</t>
  </si>
  <si>
    <t>Giulia</t>
  </si>
  <si>
    <t>16h MC_C3M</t>
  </si>
  <si>
    <t>Manoni</t>
  </si>
  <si>
    <t>Elisa</t>
  </si>
  <si>
    <t>Marafatto</t>
  </si>
  <si>
    <t>Scientifica Istituti secondari</t>
  </si>
  <si>
    <t>Margoni</t>
  </si>
  <si>
    <t>Martino</t>
  </si>
  <si>
    <t>Margotti</t>
  </si>
  <si>
    <t>Anselmo</t>
  </si>
  <si>
    <t>Mariani</t>
  </si>
  <si>
    <t>Valentina</t>
  </si>
  <si>
    <t>Partecipazione al progetto ART_SCIENCE_C3M per 50 orePartecipazione al progetto HEPSCAPE_C3M per 60 orePartecipazione al progetto MC_C3M per 20 ore</t>
  </si>
  <si>
    <t>Mariotto</t>
  </si>
  <si>
    <t>Samuele</t>
  </si>
  <si>
    <t>Martelli</t>
  </si>
  <si>
    <t>Gabriele</t>
  </si>
  <si>
    <t>20 ore su MC_C3M</t>
  </si>
  <si>
    <t>Mastrotto</t>
  </si>
  <si>
    <t>Mattiazzo</t>
  </si>
  <si>
    <t>Serena</t>
  </si>
  <si>
    <t>IGNITE SINERGICA A RD_FCC</t>
  </si>
  <si>
    <t>Messineo</t>
  </si>
  <si>
    <t>Mezzadri</t>
  </si>
  <si>
    <t>Giulio</t>
  </si>
  <si>
    <t>microRTube sinergico a RD_FCC</t>
  </si>
  <si>
    <t>Scientifica Enti stranieri</t>
  </si>
  <si>
    <t>Miccoli</t>
  </si>
  <si>
    <t>Migliorati</t>
  </si>
  <si>
    <t>Incarico di Ricerca tecnologica</t>
  </si>
  <si>
    <t>Monaco</t>
  </si>
  <si>
    <t>Moneta</t>
  </si>
  <si>
    <t>Morello</t>
  </si>
  <si>
    <t>Gianfranco</t>
  </si>
  <si>
    <t>Morozzi</t>
  </si>
  <si>
    <t>Arianna</t>
  </si>
  <si>
    <t>COMPLEX (affine CMS)4DSHARE (affine FASE2_CMS)</t>
  </si>
  <si>
    <t>Musenich</t>
  </si>
  <si>
    <t>Nasella</t>
  </si>
  <si>
    <t>Laura</t>
  </si>
  <si>
    <t>Hidra2 sinergico con RD_FCC</t>
  </si>
  <si>
    <t>Negri</t>
  </si>
  <si>
    <t>8 h MC_C3M  3H STAGE_C3M</t>
  </si>
  <si>
    <t>Nigrelli</t>
  </si>
  <si>
    <t>Palla</t>
  </si>
  <si>
    <t>Panareo</t>
  </si>
  <si>
    <t>Panella</t>
  </si>
  <si>
    <t>Orlando</t>
  </si>
  <si>
    <t>Panizzo</t>
  </si>
  <si>
    <t>Giancarlo</t>
  </si>
  <si>
    <t xml:space="preserve">C3M-MC 20 ore </t>
  </si>
  <si>
    <t>Paolucci</t>
  </si>
  <si>
    <t>Pierluigi</t>
  </si>
  <si>
    <t>Pappalettera</t>
  </si>
  <si>
    <t>Pareti</t>
  </si>
  <si>
    <t>Parodi</t>
  </si>
  <si>
    <t>PO - UniGe - Dipartimento di FisicaCern_Masterclass 15 oreGame 50 ore</t>
  </si>
  <si>
    <t>Passeri</t>
  </si>
  <si>
    <t>Pedreschi</t>
  </si>
  <si>
    <t>Elena</t>
  </si>
  <si>
    <t>PNRR_NQSTIS6 attivita' sinergica con IQCI</t>
  </si>
  <si>
    <t>Perna</t>
  </si>
  <si>
    <t>Perrotta</t>
  </si>
  <si>
    <t>Petrolini</t>
  </si>
  <si>
    <t>Pezzotti</t>
  </si>
  <si>
    <t>Piccinini</t>
  </si>
  <si>
    <t>Fulvio</t>
  </si>
  <si>
    <t>Pinamonti</t>
  </si>
  <si>
    <t>Michele</t>
  </si>
  <si>
    <t xml:space="preserve">L2G_C3M 30 ore  sez. Trieste MC_C3M 20 ore  </t>
  </si>
  <si>
    <t>Pintucci</t>
  </si>
  <si>
    <t>XXXVII ciclo di dottorato</t>
  </si>
  <si>
    <t>Pira</t>
  </si>
  <si>
    <t>Cristian</t>
  </si>
  <si>
    <t>Polesello</t>
  </si>
  <si>
    <t>Poli Lener</t>
  </si>
  <si>
    <t>Polini</t>
  </si>
  <si>
    <t>Primavera</t>
  </si>
  <si>
    <t>Margherita</t>
  </si>
  <si>
    <t>Procacci</t>
  </si>
  <si>
    <t>Francesco Massimiliano</t>
  </si>
  <si>
    <t>Puglia</t>
  </si>
  <si>
    <t>Sebastiana Maria</t>
  </si>
  <si>
    <t>Punzi</t>
  </si>
  <si>
    <t>Ratti</t>
  </si>
  <si>
    <t>Lodovico</t>
  </si>
  <si>
    <t>Attivita' ASPIDES sinergica a RD_FCC</t>
  </si>
  <si>
    <t>Ricci</t>
  </si>
  <si>
    <t>Ruggero</t>
  </si>
  <si>
    <t>Bernardo</t>
  </si>
  <si>
    <t xml:space="preserve">L2G C3M 20 ore  </t>
  </si>
  <si>
    <t>Robutti</t>
  </si>
  <si>
    <t>Rossetti Conti</t>
  </si>
  <si>
    <t>Rossi</t>
  </si>
  <si>
    <t>Elvira</t>
  </si>
  <si>
    <t>AI_INFN attivita' ATLASMASTERCLASS ATLAS</t>
  </si>
  <si>
    <t>Rossin</t>
  </si>
  <si>
    <t>Rotondo</t>
  </si>
  <si>
    <t>10% in PRIN_2022N4W8WR sinergico con LHCb</t>
  </si>
  <si>
    <t>Saiel</t>
  </si>
  <si>
    <t>Muhammad</t>
  </si>
  <si>
    <t>Salmaso</t>
  </si>
  <si>
    <t>Santocchia</t>
  </si>
  <si>
    <t>Santoro</t>
  </si>
  <si>
    <t>Romualdo</t>
  </si>
  <si>
    <t>Schiavi</t>
  </si>
  <si>
    <t>PA - UniGe - Dipartimento di FisicaCern_Masterclass 20 oreGame 50 ore</t>
  </si>
  <si>
    <t>Scodeggio</t>
  </si>
  <si>
    <t>AIDAINNOVA sinergico a RD_FCC</t>
  </si>
  <si>
    <t>Scuri</t>
  </si>
  <si>
    <t xml:space="preserve">AGGIORNAMEN_C3M 15 ore </t>
  </si>
  <si>
    <t>Sekhniaidze</t>
  </si>
  <si>
    <t>Givi</t>
  </si>
  <si>
    <t>Sforza</t>
  </si>
  <si>
    <t>Federico</t>
  </si>
  <si>
    <t>PA - UniGe - Dipartimento di Fisica</t>
  </si>
  <si>
    <t>Shojaei</t>
  </si>
  <si>
    <t>Fatemeh</t>
  </si>
  <si>
    <t>Sidoti</t>
  </si>
  <si>
    <t>Attivita' di terza missione 60 ore (Asimov) Attivita' di coordinamento e preparazione attivita` 30 ore PLAY_CM3</t>
  </si>
  <si>
    <t>Sola</t>
  </si>
  <si>
    <t>C3M Partecipazione Lab2Go 20 oreC3M 15 ore INFN- KIDS</t>
  </si>
  <si>
    <t>Sorbi</t>
  </si>
  <si>
    <t>Sorti</t>
  </si>
  <si>
    <t>Spataro</t>
  </si>
  <si>
    <t>Stefano Giovanni</t>
  </si>
  <si>
    <t>5% su PRIN_2022T2XEFS affine a Belle2</t>
  </si>
  <si>
    <t>Spinella</t>
  </si>
  <si>
    <t>IQCI sinergico con PNRR_NQSTIS4</t>
  </si>
  <si>
    <t>Statera</t>
  </si>
  <si>
    <t>Sytov</t>
  </si>
  <si>
    <t>Alexei</t>
  </si>
  <si>
    <t>Tenchini</t>
  </si>
  <si>
    <t>Toffolin</t>
  </si>
  <si>
    <t xml:space="preserve">XXXVIII ciclo di dottorato L2G C3M 20 ore Sezione Trieste </t>
  </si>
  <si>
    <t>Tonelli</t>
  </si>
  <si>
    <t>Guido Emilio</t>
  </si>
  <si>
    <t>Torromeo</t>
  </si>
  <si>
    <t>Tortora</t>
  </si>
  <si>
    <t>Luca</t>
  </si>
  <si>
    <t>Tosi</t>
  </si>
  <si>
    <t>Mia</t>
  </si>
  <si>
    <t>HEPSCAPE_C3M 40 ore</t>
  </si>
  <si>
    <t>Trincherini</t>
  </si>
  <si>
    <t>Turra</t>
  </si>
  <si>
    <t>Partecipazione a C3M-MC_C3M20 ore.Hidra2 sinergico con RD_FCC</t>
  </si>
  <si>
    <t>Turrioni</t>
  </si>
  <si>
    <t>Cristiano</t>
  </si>
  <si>
    <t>Ucci</t>
  </si>
  <si>
    <t>Francesco Pio</t>
  </si>
  <si>
    <t>Dottorando XXXIX Ciclo 10H L2G_C3M</t>
  </si>
  <si>
    <t>Vacchi</t>
  </si>
  <si>
    <t>Carla</t>
  </si>
  <si>
    <t>10h AGGIORNAMEN_C3M. Attivita' ASPIDES sinergica a RD_FCC. Attivita' IGNITE sinergica a CMS</t>
  </si>
  <si>
    <t>Vagnoni</t>
  </si>
  <si>
    <t>Vincenzo Maria</t>
  </si>
  <si>
    <t>In congedo perche spokesperson di LHCb</t>
  </si>
  <si>
    <t>Valle</t>
  </si>
  <si>
    <t>25h MC_C3M 8h POS_C3M</t>
  </si>
  <si>
    <t>Vanadia</t>
  </si>
  <si>
    <t>40 ore Masterclass ATLAS 25 ore eventi Notte della Ricerca 10 ore premio Asimov</t>
  </si>
  <si>
    <t>Ventura</t>
  </si>
  <si>
    <t>Verdejo Palacios</t>
  </si>
  <si>
    <t>Julisa</t>
  </si>
  <si>
    <t>Verducci</t>
  </si>
  <si>
    <t>Vivarelli</t>
  </si>
  <si>
    <t>Iacopo</t>
  </si>
  <si>
    <t>Wyss</t>
  </si>
  <si>
    <t>Jeffery</t>
  </si>
  <si>
    <t>IGNITE  sinergico a RD_FCC</t>
  </si>
  <si>
    <t>Zanzottera</t>
  </si>
  <si>
    <t>Zingaretti</t>
  </si>
  <si>
    <t>Alessandra</t>
  </si>
  <si>
    <t>IGNITE sinergico RD_FCC</t>
  </si>
  <si>
    <t>Zobov</t>
  </si>
  <si>
    <t>Mikhail</t>
  </si>
  <si>
    <t>Totale BA</t>
  </si>
  <si>
    <t>Totale BO</t>
  </si>
  <si>
    <t>Totale CT</t>
  </si>
  <si>
    <t>Totale FE</t>
  </si>
  <si>
    <t>Totale GE</t>
  </si>
  <si>
    <t>Totale LE</t>
  </si>
  <si>
    <t>Totale LNF</t>
  </si>
  <si>
    <t>Totale LNL</t>
  </si>
  <si>
    <t>Totale MI</t>
  </si>
  <si>
    <t>Totale MIB</t>
  </si>
  <si>
    <t>Totale NA</t>
  </si>
  <si>
    <t>Totale PD</t>
  </si>
  <si>
    <t>Totale PG</t>
  </si>
  <si>
    <t>Totale PI</t>
  </si>
  <si>
    <t>Totale PV</t>
  </si>
  <si>
    <t>Totale ROMA1</t>
  </si>
  <si>
    <t>Totale ROMA2</t>
  </si>
  <si>
    <t>Totale ROMA3</t>
  </si>
  <si>
    <t>Totale TO</t>
  </si>
  <si>
    <t>Totale UD</t>
  </si>
  <si>
    <t>Sinergie</t>
  </si>
  <si>
    <t>% sinergie</t>
  </si>
  <si>
    <t>ASPIDES</t>
  </si>
  <si>
    <t>Totale Ricercatori</t>
  </si>
  <si>
    <t>Persone</t>
  </si>
  <si>
    <t>FTE</t>
  </si>
  <si>
    <t>Totale tecnologi</t>
  </si>
  <si>
    <t>Totali</t>
  </si>
  <si>
    <t>Totali generali</t>
  </si>
  <si>
    <t>Scientifica Ricercatori/Professori università</t>
  </si>
  <si>
    <t>Tecnologica Ricercatori/Professori università</t>
  </si>
  <si>
    <t>ATLAS Partecipazione all'attività dei progetti C3M-ART_SCIENCE_C3M e C3M-MC_C3M MASTERCLAS ATLAS</t>
  </si>
  <si>
    <t>Partecipazione all'attività del progetto C3M-ART_SCIENCE_C3M</t>
  </si>
  <si>
    <t>Attività 3M Masterclass Atlas/Eventi locali</t>
  </si>
  <si>
    <t>Attività 3M Masterclass Belle IIFTE 0.20 per attività  della sigla JENNIFER3 sinergica con quella di BELLE2</t>
  </si>
  <si>
    <t>RD_FCC Attività sinergica Prin e+BOOST</t>
  </si>
  <si>
    <t>Attività in CC3M Art&amp;Science 10 oreLab2Go 20 ore</t>
  </si>
  <si>
    <t>Attività  in CC3M Art&amp;Science 10 ore</t>
  </si>
  <si>
    <t>Attività in CC3M Masterclass 5 oreArt&amp;Science 10 ore</t>
  </si>
  <si>
    <t>Attività in CC3M AGGIORNAMENTI 20 ore ASIMOV 30 ore Hop 100 ore</t>
  </si>
  <si>
    <t>Attivita' di terza missione 10 ore 20% su HIDRA2 sinergico con RD_FCC - 10% su EUROLABS sinergico con RD_FCC</t>
  </si>
  <si>
    <t>Braghieri</t>
  </si>
  <si>
    <t>Attivita' PNRR_PRINFTF7L sinergica a CMS</t>
  </si>
  <si>
    <t>PRIN_2022Y4PPNF e ASPIDES</t>
  </si>
  <si>
    <t>PRIN_2022Y4PPNF</t>
  </si>
  <si>
    <t>Nicolò</t>
  </si>
  <si>
    <t>Scardapane</t>
  </si>
  <si>
    <t>DRD6/HYDRA2</t>
  </si>
  <si>
    <t>CC3M ART-SCIENCE 25 ORE- DRD6/HYDRA2</t>
  </si>
  <si>
    <t>Attività in CC3M Art&amp;Science 30 ore Responsabile del canale Youtube della Sezione di GenovaMasterclass 10 ore</t>
  </si>
  <si>
    <t>Cardinale</t>
  </si>
  <si>
    <t>Roberta</t>
  </si>
  <si>
    <t>Cern_Masterclass 15 ore</t>
  </si>
  <si>
    <t>Gorini</t>
  </si>
  <si>
    <t>Edoardo</t>
  </si>
  <si>
    <t>Bencivenni</t>
  </si>
  <si>
    <t>Chyhyrynets</t>
  </si>
  <si>
    <t>Eduard</t>
  </si>
  <si>
    <t>Lazzari</t>
  </si>
  <si>
    <t>Andreazza</t>
  </si>
  <si>
    <t>Fonnesu</t>
  </si>
  <si>
    <t>Dorothea</t>
  </si>
  <si>
    <t>Ford</t>
  </si>
  <si>
    <t>Erdelyi</t>
  </si>
  <si>
    <t>Barbara Anna</t>
  </si>
  <si>
    <t>Groeber</t>
  </si>
  <si>
    <t>Ramona</t>
  </si>
  <si>
    <t>Rossia</t>
  </si>
  <si>
    <t>Alejo Nahuel</t>
  </si>
  <si>
    <t>Moggi</t>
  </si>
  <si>
    <t>attivita' HENAPIX sinergica a RD_FCC</t>
  </si>
  <si>
    <t>Budano</t>
  </si>
  <si>
    <t>Chmiel</t>
  </si>
  <si>
    <t>Kacper</t>
  </si>
  <si>
    <t>Montereali</t>
  </si>
  <si>
    <t>Scientifica Borse non INFN</t>
  </si>
  <si>
    <t>Orlandini</t>
  </si>
  <si>
    <t>Romano</t>
  </si>
  <si>
    <t>Cianfrini</t>
  </si>
  <si>
    <t>Marta</t>
  </si>
  <si>
    <t>Fasanelli</t>
  </si>
  <si>
    <t>E.M.V.</t>
  </si>
  <si>
    <t>Leaci</t>
  </si>
  <si>
    <t>A.</t>
  </si>
  <si>
    <t>Rignanese</t>
  </si>
  <si>
    <t>Barbagiovanni</t>
  </si>
  <si>
    <t>Khan</t>
  </si>
  <si>
    <t>Sami</t>
  </si>
  <si>
    <t>De Robertis</t>
  </si>
  <si>
    <t>Cali'</t>
  </si>
  <si>
    <t>Ivan</t>
  </si>
  <si>
    <t>Benaglia</t>
  </si>
  <si>
    <t>10% su ASPIDES sinergico con RD_FCC10% su HIDRA2 sinergico con RD_FCC 20% su IGNITE sinergico con RD_FCC</t>
  </si>
  <si>
    <t>ASPIDES, IGNITE</t>
  </si>
  <si>
    <t>EURO-LABS</t>
  </si>
  <si>
    <t>Paternò</t>
  </si>
  <si>
    <t>Bandiera</t>
  </si>
  <si>
    <t>Canale</t>
  </si>
  <si>
    <t>PRIN_2022_Y87K7K7X E + BOOST sinergica a RD_FCC</t>
  </si>
  <si>
    <t>HENAPIX</t>
  </si>
  <si>
    <t>Mariotti</t>
  </si>
  <si>
    <t>Massa</t>
  </si>
  <si>
    <t>Maurizio</t>
  </si>
  <si>
    <t>attivita' IGNITE sinergica con RD_FCC</t>
  </si>
  <si>
    <t>Verdini</t>
  </si>
  <si>
    <t>Pier Giorgio</t>
  </si>
  <si>
    <t xml:space="preserve"> (Tecnologo)</t>
  </si>
  <si>
    <t>Borse laureati  (Tecnologo)</t>
  </si>
  <si>
    <t>(Tecnologo)</t>
  </si>
  <si>
    <t>Fondacci</t>
  </si>
  <si>
    <t>Moscatelli</t>
  </si>
  <si>
    <t>Menichelli</t>
  </si>
  <si>
    <t>Aouadj</t>
  </si>
  <si>
    <t>Khaoula</t>
  </si>
  <si>
    <t>Placidi</t>
  </si>
  <si>
    <t>Pisana</t>
  </si>
  <si>
    <t>SIC4GAIN</t>
  </si>
  <si>
    <t>Saggini</t>
  </si>
  <si>
    <t>Sezione</t>
  </si>
  <si>
    <t>FTE FCC</t>
  </si>
  <si>
    <t>FTE altro</t>
  </si>
  <si>
    <t>FTE tot</t>
  </si>
  <si>
    <t>R/T total</t>
  </si>
  <si>
    <t>CT.DTZ</t>
  </si>
  <si>
    <t>GE.DTZ</t>
  </si>
  <si>
    <t>MIB.DTZ</t>
  </si>
  <si>
    <t>RM1.DTZ</t>
  </si>
  <si>
    <t>TO.DTZ</t>
  </si>
  <si>
    <t>RM2.DTZ</t>
  </si>
  <si>
    <t>RM3</t>
  </si>
  <si>
    <t>Metab.</t>
  </si>
  <si>
    <t>Resp.</t>
  </si>
  <si>
    <t>Conf.</t>
  </si>
  <si>
    <t>Conf. SJ</t>
  </si>
  <si>
    <t>WP</t>
  </si>
  <si>
    <t>WP SJ</t>
  </si>
  <si>
    <t>FEST</t>
  </si>
  <si>
    <t>FEST SJ</t>
  </si>
  <si>
    <t>Ass.</t>
  </si>
  <si>
    <t>SJ</t>
  </si>
  <si>
    <t>Totale</t>
  </si>
  <si>
    <t>dtz</t>
  </si>
  <si>
    <t>missioni</t>
  </si>
  <si>
    <t>missioni_sj</t>
  </si>
  <si>
    <t>consumo</t>
  </si>
  <si>
    <t>consumo_sj</t>
  </si>
  <si>
    <t>altri_cons</t>
  </si>
  <si>
    <t>altri_cons_sj</t>
  </si>
  <si>
    <t>trasporti</t>
  </si>
  <si>
    <t>trasporti_sj</t>
  </si>
  <si>
    <t>licenze-SW</t>
  </si>
  <si>
    <t>licenze-SW_sj</t>
  </si>
  <si>
    <t>inventario</t>
  </si>
  <si>
    <t>inventario_sj</t>
  </si>
  <si>
    <t>Spservizi</t>
  </si>
  <si>
    <t>spservizi sj</t>
  </si>
  <si>
    <t>totali</t>
  </si>
  <si>
    <t>totali_sj</t>
  </si>
  <si>
    <t>No Miss</t>
  </si>
  <si>
    <t>No Miss SJ</t>
  </si>
  <si>
    <t/>
  </si>
  <si>
    <t>Missioni</t>
  </si>
  <si>
    <t>Altro</t>
  </si>
  <si>
    <t>ROMA1.DTZ</t>
  </si>
  <si>
    <t>ROMA2.DTZ</t>
  </si>
  <si>
    <t>Acceleratore</t>
  </si>
  <si>
    <t>Silici</t>
  </si>
  <si>
    <t>Camera</t>
  </si>
  <si>
    <t>Calorimetro</t>
  </si>
  <si>
    <t>uRWELL</t>
  </si>
  <si>
    <t>Nuove att.</t>
  </si>
  <si>
    <t>Consumi</t>
  </si>
  <si>
    <t>Licenze SW</t>
  </si>
  <si>
    <t>Inventariabile</t>
  </si>
  <si>
    <t>Commenti</t>
  </si>
  <si>
    <t>Sistema di autocollimazione laser</t>
  </si>
  <si>
    <t>Trasporti</t>
  </si>
  <si>
    <t>Gas e servizi per test beam </t>
  </si>
  <si>
    <t>200 PCB + componenti elettronica perprototipo</t>
  </si>
  <si>
    <t>gas e servizi per testbeam</t>
  </si>
  <si>
    <t>Cavi, minuteria e materiale test elettronica</t>
  </si>
  <si>
    <t>Gas</t>
  </si>
  <si>
    <t>Setup di test ed integrazione elettronica</t>
  </si>
  <si>
    <t>Bombole gas</t>
  </si>
  <si>
    <t>Totale RM3</t>
  </si>
  <si>
    <t>Di Fiore</t>
  </si>
  <si>
    <t>Emma</t>
  </si>
  <si>
    <t>Spagnolo</t>
  </si>
  <si>
    <t>PNRR_ICSCS10 attivita' sinergica a QUARTET (10%)</t>
  </si>
  <si>
    <t>Attivita' di IGNITE sinergica con CMS attivita' HENAPIX sinergica a RD_FCC</t>
  </si>
  <si>
    <t>Bortone</t>
  </si>
  <si>
    <t>POS 20 ore MC_C3M 20 ore</t>
  </si>
  <si>
    <t>POS_C3M 20 ore MC_C3M 20 ore</t>
  </si>
  <si>
    <t>Persiani</t>
  </si>
  <si>
    <t>Rino</t>
  </si>
  <si>
    <t>GIOTTO</t>
  </si>
  <si>
    <t>ASPIDES è da considerarsi sinergica con RD_FCC</t>
  </si>
  <si>
    <t>Cervato</t>
  </si>
  <si>
    <t>Beatrice</t>
  </si>
  <si>
    <t>Manutenzione</t>
  </si>
  <si>
    <t>Manutenzione_sj</t>
  </si>
  <si>
    <t>Manutenzione HR-XRD</t>
  </si>
  <si>
    <t>R&amp;D beam pipe in alluminio e fibra di carbonio</t>
  </si>
  <si>
    <t>Seconda beam pipe</t>
  </si>
  <si>
    <t>contributo acquisto server</t>
  </si>
  <si>
    <t>Acquisto manometro differenziale</t>
  </si>
  <si>
    <t>Co-finanziamento Diffrattometro Raggi X</t>
  </si>
  <si>
    <t>Tubi capillari in kapton per test di cooling della beam pipe</t>
  </si>
  <si>
    <t>Sistema di acquisizione a 64 canali Seneca modello DR-64</t>
  </si>
  <si>
    <t>Sistema confocale per misure di vibrazione vertex detector </t>
  </si>
  <si>
    <t>13 Flussimetri di precisione </t>
  </si>
  <si>
    <t>strutture meccaniche per avvolgimenti di test per studi di HT</t>
  </si>
  <si>
    <t>Ammodernamento sistema di DAQ per HV-CMOS</t>
  </si>
  <si>
    <t>Sviluppo di circuiti flessibili sottili con FBK</t>
  </si>
  <si>
    <t>Targhetta meccanica di precisione per montaggio ed allineamento cristallo</t>
  </si>
  <si>
    <t>Attrezzature e materiale per lavorazioni meccaniche per il wind tunnel</t>
  </si>
  <si>
    <t>Contributo per macchina bondatrice</t>
  </si>
  <si>
    <t> apparato per la misura della conducibilita' termica</t>
  </si>
  <si>
    <t>cofinanziamento 50% strumento ottico per metrologia</t>
  </si>
  <si>
    <t>Progettazione e produzione wafer probe-card per ARCADIA-MD3</t>
  </si>
  <si>
    <t>Produzione nuovo batch di 4 schede di front-end per sensore CMOS MD3</t>
  </si>
  <si>
    <t>cavi e connettori per wafer testing di MD3, SJ a produzione probe-card per MD3</t>
  </si>
  <si>
    <t>Consumable for wiring</t>
  </si>
  <si>
    <t>Partial refurbishing of the wiring robot and transportation </t>
  </si>
  <si>
    <t>Transportation of the wiring robot from Pisa to Bari</t>
  </si>
  <si>
    <t>Manutenzione centralina e sistema di controllo del gas e delle bombole</t>
  </si>
  <si>
    <t>box ATEX portatile per testbeam con sistema di controllo, regolazione e miscelamento di gas</t>
  </si>
  <si>
    <t>Trasporto del setup di test a CERN/Fermilab</t>
  </si>
  <si>
    <t>Componenti elettronici (attivi, passivi, PCB, connettori) </t>
  </si>
  <si>
    <t>sviluppo sistema monitoraggio guadagni</t>
  </si>
  <si>
    <t>2 FERS equipaggiate con chip Radioroc</t>
  </si>
  <si>
    <t>Produzione di PCB e supporti meccanici per caratterizzazione prototipo calorimetro multi-canale</t>
  </si>
  <si>
    <t>ECAL: cristalli BSO per la parte in avanti (9+3)</t>
  </si>
  <si>
    <t>ECAL: Cavo e PCB per la distribuzione dell'HV</t>
  </si>
  <si>
    <t>ECAL: Materiale per la costruzione della meccanica per la matrice BSO</t>
  </si>
  <si>
    <t>ECAL: Scheda HV CAEN A7038AP (48 ch.)</t>
  </si>
  <si>
    <t>acquisto campioni di scintillanti BGSO - GAGG</t>
  </si>
  <si>
    <t>Attivita' "Dual Readout" - Acquisto SiPM per il BACK della matrice 3x3</t>
  </si>
  <si>
    <t>Attivita' "Dual Readout" - PCB per la lettura del back della matrice 3x3 + FE</t>
  </si>
  <si>
    <t>Automazione integrazione fibre nei moduli</t>
  </si>
  <si>
    <t>Costruzione trigger board</t>
  </si>
  <si>
    <t>Stazione per misure sistematiche di attenuazione della luce nelle fibre</t>
  </si>
  <si>
    <t>Studi per l'aggiunta di un light mixer tra fibre e PMT</t>
  </si>
  <si>
    <t> Test beam al CERN, trasporto calorimetro da Pavia</t>
  </si>
  <si>
    <t>Scheda LV per alimentazione FERS</t>
  </si>
  <si>
    <t>acquisto 20 Front End Board per Chip TORA</t>
  </si>
  <si>
    <t>5 ibridi VMM per la lettura delle camere</t>
  </si>
  <si>
    <t>Sviluppo di prototipi per procedure di industrializzazione con la ELTOS</t>
  </si>
  <si>
    <t>Acquisto di elettronica di lettura 10xVMME</t>
  </si>
  <si>
    <t>Accessori/componenti per l'allestimento di un test su fascio del primo prototipo di cella ARC</t>
  </si>
  <si>
    <t>I 47 vanno messi su consumi SJ</t>
  </si>
  <si>
    <t>Magnete</t>
  </si>
  <si>
    <t>materiale di laboratorio comprendente un case per l'apparato di test, cablaggi, componentistica varia</t>
  </si>
  <si>
    <t>Materiale per lettura SiPM per TILECAL per ALLEGRO</t>
  </si>
  <si>
    <t>HFM-ITALIA</t>
  </si>
  <si>
    <t>HFM-ITALIA sinergico con RD_FCC</t>
  </si>
  <si>
    <t>De Matteis</t>
  </si>
  <si>
    <t>Ernesto</t>
  </si>
  <si>
    <t>CCRM  Progetto WN 80h, HFM-ITALIA sinergico con RD_FCC</t>
  </si>
  <si>
    <t>Prioli</t>
  </si>
  <si>
    <t>Cannavò</t>
  </si>
  <si>
    <t>Massimiliano</t>
  </si>
  <si>
    <t xml:space="preserve"> 20% sinergico con RD_FCC</t>
  </si>
  <si>
    <t>Valente</t>
  </si>
  <si>
    <t>Santini</t>
  </si>
  <si>
    <t>Bianchi</t>
  </si>
  <si>
    <t>Crespi</t>
  </si>
  <si>
    <t>Dotti</t>
  </si>
  <si>
    <t>Della Torre</t>
  </si>
  <si>
    <t>Giordano</t>
  </si>
  <si>
    <t>Elisei</t>
  </si>
  <si>
    <t>Mattia</t>
  </si>
  <si>
    <t>Bersani</t>
  </si>
  <si>
    <t>Caiffi</t>
  </si>
  <si>
    <t>Dellacasagrande</t>
  </si>
  <si>
    <t>Alessio</t>
  </si>
  <si>
    <t>Pampaloni</t>
  </si>
  <si>
    <t>50 chip TORA v2 da comprare congiuntamente assieme al gruppo di AMBER</t>
  </si>
  <si>
    <t>IGNITE</t>
  </si>
  <si>
    <t>FTE tech.</t>
  </si>
  <si>
    <t>Tech.</t>
  </si>
  <si>
    <t>Attivita' di Terza missione 30 h su MC_C3M</t>
  </si>
  <si>
    <t>G.</t>
  </si>
  <si>
    <t>Acquisto di sorgenti di ioni Cs e Bi per analisi di coating di cavita' a radiofrequenza</t>
  </si>
  <si>
    <t>Costruzione di prototipi 50x40 cm2 alla ELTOS</t>
  </si>
  <si>
    <t>Trasporto di campioni da e per Laboratori Nazionali di Legnaro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</si>
</sst>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9" x14ac:knownFonts="1">
    <font>
      <sz val="12"/>
      <color theme="1"/>
      <name val="Aptos Narrow"/>
      <family val="2"/>
      <scheme val="minor"/>
    </font>
    <font>
      <b/>
      <sz val="12"/>
      <color rgb="FFFF0000"/>
      <name val="Aptos Narrow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2"/>
      <color theme="1"/>
      <name val="Aptos Narrow (Body)"/>
    </font>
    <font>
      <b/>
      <sz val="11"/>
      <color theme="1"/>
      <name val="Calibri"/>
      <family val="2"/>
    </font>
    <font>
      <sz val="12"/>
      <color rgb="FF000000"/>
      <name val="Aptos Narrow"/>
      <scheme val="minor"/>
    </font>
    <font>
      <sz val="12"/>
      <name val="Aptos Narrow"/>
      <scheme val="minor"/>
    </font>
    <font>
      <sz val="10"/>
      <color rgb="FF000000"/>
      <name val="Helvetica Neue"/>
      <family val="2"/>
    </font>
    <font>
      <sz val="12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4"/>
      <color rgb="FF000000"/>
      <name val="Aptos Narrow"/>
      <scheme val="minor"/>
    </font>
    <font>
      <b/>
      <sz val="14"/>
      <color rgb="FF000000"/>
      <name val="Aptos Narrow"/>
      <scheme val="minor"/>
    </font>
    <font>
      <b/>
      <sz val="14"/>
      <color rgb="FF000000"/>
      <name val="Aptos Narrow"/>
      <family val="2"/>
      <scheme val="minor"/>
    </font>
    <font>
      <b/>
      <sz val="12"/>
      <color rgb="FF215C98"/>
      <name val="Aptos Narrow"/>
      <scheme val="minor"/>
    </font>
    <font>
      <sz val="12"/>
      <color rgb="FF000000"/>
      <name val="Aptos Narrow"/>
      <family val="2"/>
      <scheme val="minor"/>
    </font>
    <font>
      <b/>
      <sz val="12"/>
      <color rgb="FF000000"/>
      <name val="Aptos Narrow"/>
      <scheme val="minor"/>
    </font>
    <font>
      <b/>
      <sz val="14"/>
      <color rgb="FFFF0000"/>
      <name val="Aptos Narrow"/>
      <family val="2"/>
      <scheme val="minor"/>
    </font>
    <font>
      <b/>
      <sz val="14"/>
      <color theme="1"/>
      <name val="Aptos Narrow"/>
      <scheme val="minor"/>
    </font>
    <font>
      <sz val="14"/>
      <color theme="1"/>
      <name val="Aptos Narrow"/>
      <family val="2"/>
      <scheme val="minor"/>
    </font>
    <font>
      <b/>
      <sz val="14"/>
      <color rgb="FFFF0000"/>
      <name val="Aptos Narrow"/>
      <scheme val="minor"/>
    </font>
    <font>
      <u/>
      <sz val="12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579"/>
        <bgColor rgb="FF000000"/>
      </patternFill>
    </fill>
    <fill>
      <patternFill patternType="solid">
        <fgColor rgb="FFFFFF00"/>
        <bgColor rgb="FF4EA72E"/>
      </patternFill>
    </fill>
    <fill>
      <patternFill patternType="solid">
        <fgColor rgb="FFFFD579"/>
        <bgColor rgb="FF4EA72E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D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8ED973"/>
      </bottom>
      <diagonal/>
    </border>
    <border>
      <left/>
      <right/>
      <top/>
      <bottom style="thin">
        <color rgb="FF8ED973"/>
      </bottom>
      <diagonal/>
    </border>
    <border>
      <left/>
      <right style="thin">
        <color indexed="64"/>
      </right>
      <top/>
      <bottom style="thin">
        <color rgb="FF8ED973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2" borderId="1" xfId="0" applyFont="1" applyFill="1" applyBorder="1"/>
    <xf numFmtId="0" fontId="0" fillId="3" borderId="0" xfId="0" applyFill="1"/>
    <xf numFmtId="0" fontId="2" fillId="3" borderId="0" xfId="0" applyFont="1" applyFill="1"/>
    <xf numFmtId="0" fontId="2" fillId="3" borderId="1" xfId="0" applyFont="1" applyFill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9" fontId="0" fillId="0" borderId="4" xfId="0" applyNumberFormat="1" applyBorder="1"/>
    <xf numFmtId="2" fontId="1" fillId="2" borderId="3" xfId="0" applyNumberFormat="1" applyFont="1" applyFill="1" applyBorder="1"/>
    <xf numFmtId="0" fontId="0" fillId="0" borderId="4" xfId="0" applyBorder="1"/>
    <xf numFmtId="9" fontId="0" fillId="0" borderId="2" xfId="0" applyNumberFormat="1" applyBorder="1"/>
    <xf numFmtId="0" fontId="3" fillId="0" borderId="4" xfId="0" applyFont="1" applyBorder="1"/>
    <xf numFmtId="0" fontId="4" fillId="3" borderId="6" xfId="0" applyFont="1" applyFill="1" applyBorder="1"/>
    <xf numFmtId="0" fontId="1" fillId="4" borderId="0" xfId="0" applyFont="1" applyFill="1"/>
    <xf numFmtId="0" fontId="1" fillId="2" borderId="7" xfId="0" applyFont="1" applyFill="1" applyBorder="1"/>
    <xf numFmtId="0" fontId="2" fillId="3" borderId="8" xfId="0" applyFont="1" applyFill="1" applyBorder="1"/>
    <xf numFmtId="0" fontId="0" fillId="3" borderId="4" xfId="0" applyFill="1" applyBorder="1"/>
    <xf numFmtId="0" fontId="2" fillId="3" borderId="9" xfId="0" applyFont="1" applyFill="1" applyBorder="1"/>
    <xf numFmtId="2" fontId="4" fillId="4" borderId="4" xfId="0" applyNumberFormat="1" applyFont="1" applyFill="1" applyBorder="1"/>
    <xf numFmtId="0" fontId="4" fillId="4" borderId="0" xfId="0" applyFont="1" applyFill="1"/>
    <xf numFmtId="1" fontId="4" fillId="2" borderId="1" xfId="0" applyNumberFormat="1" applyFont="1" applyFill="1" applyBorder="1"/>
    <xf numFmtId="2" fontId="4" fillId="2" borderId="3" xfId="0" applyNumberFormat="1" applyFont="1" applyFill="1" applyBorder="1"/>
    <xf numFmtId="1" fontId="4" fillId="2" borderId="7" xfId="0" applyNumberFormat="1" applyFont="1" applyFill="1" applyBorder="1"/>
    <xf numFmtId="1" fontId="5" fillId="2" borderId="1" xfId="0" applyNumberFormat="1" applyFont="1" applyFill="1" applyBorder="1"/>
    <xf numFmtId="2" fontId="5" fillId="2" borderId="3" xfId="0" applyNumberFormat="1" applyFont="1" applyFill="1" applyBorder="1"/>
    <xf numFmtId="2" fontId="5" fillId="2" borderId="1" xfId="0" applyNumberFormat="1" applyFont="1" applyFill="1" applyBorder="1"/>
    <xf numFmtId="0" fontId="5" fillId="2" borderId="7" xfId="0" applyFont="1" applyFill="1" applyBorder="1"/>
    <xf numFmtId="0" fontId="5" fillId="2" borderId="1" xfId="0" applyFont="1" applyFill="1" applyBorder="1"/>
    <xf numFmtId="2" fontId="5" fillId="2" borderId="7" xfId="0" applyNumberFormat="1" applyFont="1" applyFill="1" applyBorder="1"/>
    <xf numFmtId="1" fontId="5" fillId="2" borderId="7" xfId="0" applyNumberFormat="1" applyFont="1" applyFill="1" applyBorder="1"/>
    <xf numFmtId="2" fontId="4" fillId="2" borderId="1" xfId="0" applyNumberFormat="1" applyFont="1" applyFill="1" applyBorder="1"/>
    <xf numFmtId="0" fontId="4" fillId="0" borderId="7" xfId="0" applyFont="1" applyBorder="1"/>
    <xf numFmtId="0" fontId="4" fillId="0" borderId="1" xfId="0" applyFont="1" applyBorder="1"/>
    <xf numFmtId="2" fontId="4" fillId="0" borderId="3" xfId="0" applyNumberFormat="1" applyFont="1" applyBorder="1"/>
    <xf numFmtId="0" fontId="2" fillId="3" borderId="5" xfId="0" applyFont="1" applyFill="1" applyBorder="1"/>
    <xf numFmtId="0" fontId="2" fillId="3" borderId="10" xfId="0" applyFont="1" applyFill="1" applyBorder="1"/>
    <xf numFmtId="0" fontId="6" fillId="0" borderId="0" xfId="0" applyFont="1"/>
    <xf numFmtId="9" fontId="3" fillId="0" borderId="4" xfId="0" applyNumberFormat="1" applyFont="1" applyBorder="1"/>
    <xf numFmtId="0" fontId="7" fillId="4" borderId="5" xfId="0" applyFont="1" applyFill="1" applyBorder="1"/>
    <xf numFmtId="2" fontId="7" fillId="4" borderId="0" xfId="0" applyNumberFormat="1" applyFont="1" applyFill="1"/>
    <xf numFmtId="2" fontId="7" fillId="4" borderId="4" xfId="0" applyNumberFormat="1" applyFont="1" applyFill="1" applyBorder="1"/>
    <xf numFmtId="0" fontId="8" fillId="0" borderId="0" xfId="0" applyFont="1"/>
    <xf numFmtId="0" fontId="2" fillId="4" borderId="5" xfId="0" applyFont="1" applyFill="1" applyBorder="1"/>
    <xf numFmtId="2" fontId="2" fillId="4" borderId="0" xfId="0" applyNumberFormat="1" applyFont="1" applyFill="1"/>
    <xf numFmtId="2" fontId="2" fillId="4" borderId="4" xfId="0" applyNumberFormat="1" applyFont="1" applyFill="1" applyBorder="1"/>
    <xf numFmtId="0" fontId="2" fillId="4" borderId="0" xfId="0" applyFont="1" applyFill="1"/>
    <xf numFmtId="2" fontId="2" fillId="2" borderId="3" xfId="0" applyNumberFormat="1" applyFont="1" applyFill="1" applyBorder="1"/>
    <xf numFmtId="2" fontId="3" fillId="0" borderId="4" xfId="0" applyNumberFormat="1" applyFont="1" applyBorder="1"/>
    <xf numFmtId="0" fontId="9" fillId="0" borderId="0" xfId="0" applyFont="1"/>
    <xf numFmtId="2" fontId="9" fillId="0" borderId="4" xfId="0" applyNumberFormat="1" applyFont="1" applyBorder="1"/>
    <xf numFmtId="9" fontId="9" fillId="0" borderId="4" xfId="0" applyNumberFormat="1" applyFont="1" applyBorder="1"/>
    <xf numFmtId="2" fontId="5" fillId="5" borderId="3" xfId="0" applyNumberFormat="1" applyFont="1" applyFill="1" applyBorder="1"/>
    <xf numFmtId="0" fontId="10" fillId="0" borderId="0" xfId="0" applyFont="1"/>
    <xf numFmtId="0" fontId="13" fillId="2" borderId="7" xfId="0" applyFont="1" applyFill="1" applyBorder="1"/>
    <xf numFmtId="0" fontId="0" fillId="2" borderId="7" xfId="0" applyFill="1" applyBorder="1"/>
    <xf numFmtId="0" fontId="0" fillId="2" borderId="1" xfId="0" applyFill="1" applyBorder="1"/>
    <xf numFmtId="0" fontId="0" fillId="2" borderId="3" xfId="0" applyFill="1" applyBorder="1"/>
    <xf numFmtId="0" fontId="0" fillId="6" borderId="2" xfId="0" applyFill="1" applyBorder="1"/>
    <xf numFmtId="0" fontId="14" fillId="5" borderId="5" xfId="0" applyFont="1" applyFill="1" applyBorder="1"/>
    <xf numFmtId="2" fontId="0" fillId="0" borderId="5" xfId="0" applyNumberFormat="1" applyBorder="1"/>
    <xf numFmtId="2" fontId="0" fillId="0" borderId="0" xfId="0" applyNumberFormat="1"/>
    <xf numFmtId="2" fontId="15" fillId="0" borderId="0" xfId="0" applyNumberFormat="1" applyFont="1"/>
    <xf numFmtId="1" fontId="0" fillId="0" borderId="11" xfId="0" applyNumberFormat="1" applyBorder="1"/>
    <xf numFmtId="1" fontId="0" fillId="0" borderId="12" xfId="0" applyNumberFormat="1" applyBorder="1"/>
    <xf numFmtId="2" fontId="14" fillId="0" borderId="5" xfId="0" applyNumberFormat="1" applyFont="1" applyBorder="1"/>
    <xf numFmtId="2" fontId="16" fillId="0" borderId="0" xfId="0" applyNumberFormat="1" applyFont="1"/>
    <xf numFmtId="0" fontId="14" fillId="0" borderId="5" xfId="0" applyFont="1" applyBorder="1"/>
    <xf numFmtId="2" fontId="11" fillId="0" borderId="0" xfId="0" applyNumberFormat="1" applyFont="1"/>
    <xf numFmtId="0" fontId="4" fillId="2" borderId="7" xfId="0" applyFont="1" applyFill="1" applyBorder="1"/>
    <xf numFmtId="2" fontId="4" fillId="2" borderId="7" xfId="0" applyNumberFormat="1" applyFont="1" applyFill="1" applyBorder="1"/>
    <xf numFmtId="1" fontId="4" fillId="2" borderId="13" xfId="0" applyNumberFormat="1" applyFont="1" applyFill="1" applyBorder="1"/>
    <xf numFmtId="0" fontId="0" fillId="2" borderId="13" xfId="0" applyFill="1" applyBorder="1"/>
    <xf numFmtId="0" fontId="4" fillId="2" borderId="1" xfId="0" applyFont="1" applyFill="1" applyBorder="1"/>
    <xf numFmtId="0" fontId="4" fillId="2" borderId="3" xfId="0" applyFont="1" applyFill="1" applyBorder="1"/>
    <xf numFmtId="4" fontId="0" fillId="7" borderId="5" xfId="0" applyNumberFormat="1" applyFill="1" applyBorder="1"/>
    <xf numFmtId="4" fontId="0" fillId="7" borderId="0" xfId="0" applyNumberFormat="1" applyFill="1"/>
    <xf numFmtId="4" fontId="0" fillId="7" borderId="4" xfId="0" applyNumberFormat="1" applyFill="1" applyBorder="1"/>
    <xf numFmtId="164" fontId="0" fillId="0" borderId="12" xfId="0" applyNumberFormat="1" applyBorder="1"/>
    <xf numFmtId="164" fontId="0" fillId="0" borderId="5" xfId="0" applyNumberFormat="1" applyBorder="1"/>
    <xf numFmtId="164" fontId="0" fillId="0" borderId="0" xfId="0" applyNumberFormat="1"/>
    <xf numFmtId="164" fontId="0" fillId="0" borderId="4" xfId="0" applyNumberFormat="1" applyBorder="1"/>
    <xf numFmtId="164" fontId="4" fillId="8" borderId="5" xfId="0" applyNumberFormat="1" applyFont="1" applyFill="1" applyBorder="1"/>
    <xf numFmtId="164" fontId="4" fillId="8" borderId="0" xfId="0" applyNumberFormat="1" applyFont="1" applyFill="1"/>
    <xf numFmtId="164" fontId="4" fillId="8" borderId="4" xfId="0" applyNumberFormat="1" applyFont="1" applyFill="1" applyBorder="1"/>
    <xf numFmtId="164" fontId="15" fillId="2" borderId="0" xfId="0" applyNumberFormat="1" applyFont="1" applyFill="1"/>
    <xf numFmtId="4" fontId="5" fillId="2" borderId="7" xfId="0" applyNumberFormat="1" applyFont="1" applyFill="1" applyBorder="1"/>
    <xf numFmtId="4" fontId="5" fillId="2" borderId="1" xfId="0" applyNumberFormat="1" applyFont="1" applyFill="1" applyBorder="1"/>
    <xf numFmtId="4" fontId="5" fillId="2" borderId="3" xfId="0" applyNumberFormat="1" applyFont="1" applyFill="1" applyBorder="1"/>
    <xf numFmtId="164" fontId="5" fillId="2" borderId="13" xfId="0" applyNumberFormat="1" applyFont="1" applyFill="1" applyBorder="1"/>
    <xf numFmtId="164" fontId="5" fillId="2" borderId="7" xfId="0" applyNumberFormat="1" applyFont="1" applyFill="1" applyBorder="1"/>
    <xf numFmtId="164" fontId="5" fillId="2" borderId="1" xfId="0" applyNumberFormat="1" applyFont="1" applyFill="1" applyBorder="1"/>
    <xf numFmtId="164" fontId="5" fillId="2" borderId="6" xfId="0" applyNumberFormat="1" applyFont="1" applyFill="1" applyBorder="1"/>
    <xf numFmtId="164" fontId="5" fillId="2" borderId="2" xfId="0" applyNumberFormat="1" applyFont="1" applyFill="1" applyBorder="1"/>
    <xf numFmtId="164" fontId="5" fillId="2" borderId="3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0" borderId="6" xfId="0" applyBorder="1"/>
    <xf numFmtId="0" fontId="0" fillId="0" borderId="2" xfId="0" applyBorder="1"/>
    <xf numFmtId="0" fontId="0" fillId="0" borderId="14" xfId="0" applyBorder="1"/>
    <xf numFmtId="0" fontId="0" fillId="4" borderId="5" xfId="0" applyFill="1" applyBorder="1"/>
    <xf numFmtId="0" fontId="0" fillId="4" borderId="4" xfId="0" applyFill="1" applyBorder="1"/>
    <xf numFmtId="0" fontId="0" fillId="4" borderId="0" xfId="0" applyFill="1"/>
    <xf numFmtId="0" fontId="0" fillId="4" borderId="5" xfId="0" applyFill="1" applyBorder="1" applyAlignment="1">
      <alignment horizontal="right"/>
    </xf>
    <xf numFmtId="0" fontId="1" fillId="2" borderId="3" xfId="0" applyFont="1" applyFill="1" applyBorder="1"/>
    <xf numFmtId="0" fontId="3" fillId="4" borderId="7" xfId="0" applyFont="1" applyFill="1" applyBorder="1"/>
    <xf numFmtId="0" fontId="3" fillId="4" borderId="13" xfId="0" applyFont="1" applyFill="1" applyBorder="1"/>
    <xf numFmtId="0" fontId="17" fillId="0" borderId="0" xfId="0" applyFont="1"/>
    <xf numFmtId="0" fontId="19" fillId="10" borderId="7" xfId="0" applyFont="1" applyFill="1" applyBorder="1"/>
    <xf numFmtId="0" fontId="19" fillId="11" borderId="10" xfId="0" applyFont="1" applyFill="1" applyBorder="1"/>
    <xf numFmtId="0" fontId="19" fillId="11" borderId="8" xfId="0" applyFont="1" applyFill="1" applyBorder="1"/>
    <xf numFmtId="0" fontId="19" fillId="11" borderId="9" xfId="0" applyFont="1" applyFill="1" applyBorder="1"/>
    <xf numFmtId="0" fontId="20" fillId="12" borderId="16" xfId="0" applyFont="1" applyFill="1" applyBorder="1"/>
    <xf numFmtId="0" fontId="21" fillId="9" borderId="16" xfId="0" applyFont="1" applyFill="1" applyBorder="1"/>
    <xf numFmtId="0" fontId="21" fillId="9" borderId="17" xfId="0" applyFont="1" applyFill="1" applyBorder="1"/>
    <xf numFmtId="0" fontId="22" fillId="9" borderId="17" xfId="0" applyFont="1" applyFill="1" applyBorder="1"/>
    <xf numFmtId="0" fontId="22" fillId="9" borderId="18" xfId="0" applyFont="1" applyFill="1" applyBorder="1"/>
    <xf numFmtId="0" fontId="21" fillId="9" borderId="16" xfId="0" applyFont="1" applyFill="1" applyBorder="1" applyAlignment="1">
      <alignment horizontal="right"/>
    </xf>
    <xf numFmtId="0" fontId="23" fillId="13" borderId="7" xfId="0" applyFont="1" applyFill="1" applyBorder="1"/>
    <xf numFmtId="0" fontId="23" fillId="13" borderId="13" xfId="0" applyFont="1" applyFill="1" applyBorder="1"/>
    <xf numFmtId="0" fontId="24" fillId="14" borderId="7" xfId="0" applyFont="1" applyFill="1" applyBorder="1"/>
    <xf numFmtId="0" fontId="24" fillId="14" borderId="13" xfId="0" applyFont="1" applyFill="1" applyBorder="1" applyAlignment="1">
      <alignment horizontal="center"/>
    </xf>
    <xf numFmtId="0" fontId="25" fillId="0" borderId="5" xfId="0" applyFont="1" applyBorder="1"/>
    <xf numFmtId="0" fontId="25" fillId="0" borderId="11" xfId="0" applyFont="1" applyBorder="1"/>
    <xf numFmtId="0" fontId="25" fillId="0" borderId="12" xfId="0" applyFont="1" applyBorder="1"/>
    <xf numFmtId="0" fontId="25" fillId="0" borderId="20" xfId="0" applyFont="1" applyBorder="1"/>
    <xf numFmtId="0" fontId="26" fillId="2" borderId="13" xfId="0" applyFont="1" applyFill="1" applyBorder="1"/>
    <xf numFmtId="0" fontId="26" fillId="2" borderId="20" xfId="0" applyFont="1" applyFill="1" applyBorder="1"/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/>
    <xf numFmtId="0" fontId="0" fillId="0" borderId="9" xfId="0" applyBorder="1"/>
    <xf numFmtId="0" fontId="0" fillId="0" borderId="8" xfId="0" applyBorder="1"/>
    <xf numFmtId="0" fontId="0" fillId="0" borderId="5" xfId="0" applyBorder="1"/>
    <xf numFmtId="0" fontId="0" fillId="0" borderId="20" xfId="0" applyBorder="1" applyAlignment="1">
      <alignment horizontal="center"/>
    </xf>
    <xf numFmtId="0" fontId="0" fillId="15" borderId="7" xfId="0" applyFill="1" applyBorder="1"/>
    <xf numFmtId="0" fontId="0" fillId="15" borderId="3" xfId="0" applyFill="1" applyBorder="1"/>
    <xf numFmtId="0" fontId="0" fillId="15" borderId="13" xfId="0" applyFill="1" applyBorder="1"/>
    <xf numFmtId="0" fontId="0" fillId="0" borderId="9" xfId="0" applyBorder="1" applyAlignment="1">
      <alignment horizontal="center"/>
    </xf>
    <xf numFmtId="0" fontId="0" fillId="0" borderId="11" xfId="0" applyBorder="1"/>
    <xf numFmtId="0" fontId="0" fillId="4" borderId="6" xfId="0" applyFill="1" applyBorder="1"/>
    <xf numFmtId="0" fontId="0" fillId="4" borderId="14" xfId="0" applyFill="1" applyBorder="1"/>
    <xf numFmtId="0" fontId="12" fillId="2" borderId="7" xfId="0" applyFont="1" applyFill="1" applyBorder="1"/>
    <xf numFmtId="0" fontId="12" fillId="2" borderId="13" xfId="0" applyFont="1" applyFill="1" applyBorder="1"/>
    <xf numFmtId="0" fontId="12" fillId="2" borderId="9" xfId="0" applyFont="1" applyFill="1" applyBorder="1"/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center"/>
    </xf>
    <xf numFmtId="0" fontId="3" fillId="0" borderId="12" xfId="0" applyFont="1" applyBorder="1"/>
    <xf numFmtId="0" fontId="0" fillId="15" borderId="14" xfId="0" applyFill="1" applyBorder="1"/>
    <xf numFmtId="0" fontId="0" fillId="15" borderId="2" xfId="0" applyFill="1" applyBorder="1"/>
    <xf numFmtId="0" fontId="0" fillId="0" borderId="20" xfId="0" applyBorder="1"/>
    <xf numFmtId="0" fontId="0" fillId="4" borderId="2" xfId="0" applyFill="1" applyBorder="1"/>
    <xf numFmtId="0" fontId="0" fillId="4" borderId="3" xfId="0" applyFill="1" applyBorder="1"/>
    <xf numFmtId="0" fontId="3" fillId="0" borderId="2" xfId="0" applyFont="1" applyBorder="1"/>
    <xf numFmtId="0" fontId="0" fillId="15" borderId="1" xfId="0" applyFill="1" applyBorder="1"/>
    <xf numFmtId="0" fontId="3" fillId="0" borderId="11" xfId="0" applyFont="1" applyBorder="1"/>
    <xf numFmtId="0" fontId="0" fillId="0" borderId="7" xfId="0" applyBorder="1"/>
    <xf numFmtId="0" fontId="0" fillId="0" borderId="3" xfId="0" applyBorder="1"/>
    <xf numFmtId="0" fontId="0" fillId="2" borderId="6" xfId="0" applyFill="1" applyBorder="1"/>
    <xf numFmtId="0" fontId="0" fillId="2" borderId="11" xfId="0" applyFill="1" applyBorder="1" applyAlignment="1">
      <alignment horizontal="center"/>
    </xf>
    <xf numFmtId="0" fontId="0" fillId="2" borderId="10" xfId="0" applyFill="1" applyBorder="1"/>
    <xf numFmtId="0" fontId="0" fillId="2" borderId="9" xfId="0" applyFill="1" applyBorder="1"/>
    <xf numFmtId="0" fontId="0" fillId="2" borderId="8" xfId="0" applyFill="1" applyBorder="1"/>
    <xf numFmtId="0" fontId="0" fillId="2" borderId="0" xfId="0" applyFill="1"/>
    <xf numFmtId="0" fontId="0" fillId="2" borderId="4" xfId="0" applyFill="1" applyBorder="1"/>
    <xf numFmtId="0" fontId="0" fillId="2" borderId="20" xfId="0" applyFill="1" applyBorder="1" applyAlignment="1">
      <alignment horizontal="center"/>
    </xf>
    <xf numFmtId="0" fontId="0" fillId="15" borderId="6" xfId="0" applyFill="1" applyBorder="1"/>
    <xf numFmtId="0" fontId="12" fillId="2" borderId="3" xfId="0" applyFont="1" applyFill="1" applyBorder="1"/>
    <xf numFmtId="0" fontId="3" fillId="0" borderId="12" xfId="0" applyFont="1" applyBorder="1" applyAlignment="1">
      <alignment horizontal="center"/>
    </xf>
    <xf numFmtId="0" fontId="27" fillId="4" borderId="4" xfId="0" applyFont="1" applyFill="1" applyBorder="1"/>
    <xf numFmtId="0" fontId="27" fillId="4" borderId="5" xfId="0" applyFont="1" applyFill="1" applyBorder="1"/>
    <xf numFmtId="165" fontId="0" fillId="15" borderId="6" xfId="0" applyNumberFormat="1" applyFill="1" applyBorder="1"/>
    <xf numFmtId="165" fontId="0" fillId="15" borderId="2" xfId="0" applyNumberFormat="1" applyFill="1" applyBorder="1"/>
    <xf numFmtId="0" fontId="12" fillId="2" borderId="10" xfId="0" applyFont="1" applyFill="1" applyBorder="1"/>
    <xf numFmtId="165" fontId="12" fillId="2" borderId="7" xfId="0" applyNumberFormat="1" applyFont="1" applyFill="1" applyBorder="1"/>
    <xf numFmtId="165" fontId="12" fillId="2" borderId="13" xfId="0" applyNumberFormat="1" applyFont="1" applyFill="1" applyBorder="1"/>
    <xf numFmtId="0" fontId="8" fillId="0" borderId="12" xfId="0" applyFont="1" applyBorder="1"/>
    <xf numFmtId="0" fontId="0" fillId="15" borderId="20" xfId="0" applyFill="1" applyBorder="1"/>
    <xf numFmtId="165" fontId="0" fillId="15" borderId="11" xfId="0" applyNumberFormat="1" applyFill="1" applyBorder="1"/>
    <xf numFmtId="0" fontId="3" fillId="0" borderId="6" xfId="0" applyFont="1" applyBorder="1"/>
    <xf numFmtId="0" fontId="3" fillId="0" borderId="5" xfId="0" applyFont="1" applyBorder="1"/>
    <xf numFmtId="0" fontId="0" fillId="9" borderId="16" xfId="0" applyFill="1" applyBorder="1"/>
    <xf numFmtId="0" fontId="3" fillId="0" borderId="20" xfId="0" applyFont="1" applyBorder="1"/>
    <xf numFmtId="0" fontId="28" fillId="13" borderId="13" xfId="0" applyFont="1" applyFill="1" applyBorder="1"/>
    <xf numFmtId="0" fontId="0" fillId="16" borderId="7" xfId="0" applyFill="1" applyBorder="1"/>
    <xf numFmtId="0" fontId="15" fillId="2" borderId="0" xfId="0" applyFont="1" applyFill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2" xfId="0" applyBorder="1"/>
    <xf numFmtId="0" fontId="0" fillId="4" borderId="9" xfId="0" applyFill="1" applyBorder="1"/>
    <xf numFmtId="0" fontId="0" fillId="0" borderId="10" xfId="0" applyBorder="1" applyProtection="1">
      <protection locked="0"/>
    </xf>
    <xf numFmtId="0" fontId="0" fillId="0" borderId="9" xfId="0" applyBorder="1" applyProtection="1">
      <protection locked="0"/>
    </xf>
    <xf numFmtId="0" fontId="3" fillId="0" borderId="10" xfId="0" applyFont="1" applyBorder="1"/>
    <xf numFmtId="0" fontId="3" fillId="0" borderId="9" xfId="0" applyFont="1" applyBorder="1"/>
    <xf numFmtId="0" fontId="18" fillId="9" borderId="0" xfId="0" applyFont="1" applyFill="1" applyAlignment="1">
      <alignment horizontal="center"/>
    </xf>
    <xf numFmtId="0" fontId="18" fillId="9" borderId="15" xfId="0" applyFont="1" applyFill="1" applyBorder="1" applyAlignment="1">
      <alignment horizontal="center"/>
    </xf>
    <xf numFmtId="0" fontId="18" fillId="9" borderId="19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4" xfId="0" applyFill="1" applyBorder="1" applyAlignment="1">
      <alignment horizontal="center"/>
    </xf>
  </cellXfs>
  <cellStyles count="1">
    <cellStyle name="Normal" xfId="0" builtinId="0"/>
  </cellStyles>
  <dxfs count="23"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te-s_csn1_rd_fcc-2" connectionId="1" xr16:uid="{62169221-2D74-0D4A-9BEE-63D4881C5A7E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68ABD488-DE6D-DC48-84CA-9050CA38F657}" autoFormatId="16" applyNumberFormats="0" applyBorderFormats="0" applyFontFormats="0" applyPatternFormats="0" applyAlignmentFormats="0" applyWidthHeightFormats="0">
  <queryTableRefresh nextId="33" unboundColumnsRight="2">
    <queryTableFields count="22">
      <queryTableField id="1" name="struttura" tableColumnId="1"/>
      <queryTableField id="2" name="dtz" tableColumnId="2"/>
      <queryTableField id="3" name="missioni" tableColumnId="3"/>
      <queryTableField id="4" name="missioni_sj" tableColumnId="4"/>
      <queryTableField id="5" name="consumo" tableColumnId="5"/>
      <queryTableField id="6" name="consumo_sj" tableColumnId="6"/>
      <queryTableField id="7" name="altri_cons" tableColumnId="7"/>
      <queryTableField id="8" name="altri_cons_sj" tableColumnId="8"/>
      <queryTableField id="11" name="trasporti" tableColumnId="11"/>
      <queryTableField id="12" name="trasporti_sj" tableColumnId="12"/>
      <queryTableField id="15" name="licenze-SW" tableColumnId="15"/>
      <queryTableField id="16" name="licenze-SW_sj" tableColumnId="16"/>
      <queryTableField id="32" dataBound="0" tableColumnId="18"/>
      <queryTableField id="31" dataBound="0" tableColumnId="17"/>
      <queryTableField id="19" name="inventario" tableColumnId="19"/>
      <queryTableField id="20" name="inventario_sj" tableColumnId="20"/>
      <queryTableField id="30" dataBound="0" tableColumnId="14"/>
      <queryTableField id="29" dataBound="0" tableColumnId="13"/>
      <queryTableField id="25" name="totali" tableColumnId="25"/>
      <queryTableField id="26" name="totali_sj" tableColumnId="26"/>
      <queryTableField id="27" dataBound="0" tableColumnId="9"/>
      <queryTableField id="28" dataBound="0" tableColumnId="10"/>
    </queryTableFields>
    <queryTableDeletedFields count="10">
      <deletedField name="seminari"/>
      <deletedField name="seminari_sj"/>
      <deletedField name="pubblicazioni"/>
      <deletedField name="pubblicazioni_sj"/>
      <deletedField name="manutenzione"/>
      <deletedField name="manutenzione_sj"/>
      <deletedField name="apparati"/>
      <deletedField name="apparati_sj"/>
      <deletedField name="spservizi"/>
      <deletedField name="spservizi_sj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DFE32C-0265-304D-895F-37D48EDF0E62}" name="requests_s_csn1_rd_fcc__2" displayName="requests_s_csn1_rd_fcc__2" ref="A1:V22" tableType="queryTable" totalsRowShown="0" dataDxfId="22">
  <autoFilter ref="A1:V22" xr:uid="{BADFE32C-0265-304D-895F-37D48EDF0E62}"/>
  <tableColumns count="22">
    <tableColumn id="1" xr3:uid="{E277A088-7F34-1647-8987-1477ED212FB7}" uniqueName="1" name="struttura" queryTableFieldId="1" dataDxfId="21"/>
    <tableColumn id="2" xr3:uid="{6864D9E2-F238-DB4D-93A6-3531208372B3}" uniqueName="2" name="dtz" queryTableFieldId="2" dataDxfId="20"/>
    <tableColumn id="3" xr3:uid="{BEA4026E-A2DB-6440-AC78-18DCC2FF44D4}" uniqueName="3" name="missioni" queryTableFieldId="3" dataDxfId="19"/>
    <tableColumn id="4" xr3:uid="{04003259-157E-4940-A3A9-5C3990E67C54}" uniqueName="4" name="missioni_sj" queryTableFieldId="4" dataDxfId="18"/>
    <tableColumn id="5" xr3:uid="{4D9E4392-1B98-694E-962D-78D051B32ECB}" uniqueName="5" name="consumo" queryTableFieldId="5" dataDxfId="17"/>
    <tableColumn id="6" xr3:uid="{05A2FB17-5AAA-3748-B53E-065E8933279E}" uniqueName="6" name="consumo_sj" queryTableFieldId="6" dataDxfId="16"/>
    <tableColumn id="7" xr3:uid="{0223F9F9-331F-5949-9787-1DBF6B7338CD}" uniqueName="7" name="altri_cons" queryTableFieldId="7" dataDxfId="15"/>
    <tableColumn id="8" xr3:uid="{545E49D6-AC9E-9C45-9C5E-2E4ED7D61641}" uniqueName="8" name="altri_cons_sj" queryTableFieldId="8" dataDxfId="14"/>
    <tableColumn id="11" xr3:uid="{127ED611-AFD6-FF4D-9580-44822B4B4901}" uniqueName="11" name="trasporti" queryTableFieldId="11" dataDxfId="13"/>
    <tableColumn id="12" xr3:uid="{C144FB62-B809-7F4A-93EA-4EBC64D64E0D}" uniqueName="12" name="trasporti_sj" queryTableFieldId="12" dataDxfId="12"/>
    <tableColumn id="15" xr3:uid="{4F34B1F4-C577-F145-AB39-1805E52153D3}" uniqueName="15" name="licenze-SW" queryTableFieldId="15" dataDxfId="11"/>
    <tableColumn id="16" xr3:uid="{50CBF011-7089-4740-BD34-B388C340BEBE}" uniqueName="16" name="licenze-SW_sj" queryTableFieldId="16" dataDxfId="10"/>
    <tableColumn id="18" xr3:uid="{05365947-292A-994C-83D8-92B92813D5FB}" uniqueName="18" name="Manutenzione" queryTableFieldId="32" dataDxfId="9"/>
    <tableColumn id="17" xr3:uid="{D4314EBA-34F8-0945-ABEC-37CDA4AD7A19}" uniqueName="17" name="Manutenzione_sj" queryTableFieldId="31" dataDxfId="8"/>
    <tableColumn id="19" xr3:uid="{15AF49C8-B84F-DC47-ACBC-01E1FAAE1B96}" uniqueName="19" name="inventario" queryTableFieldId="19" dataDxfId="7"/>
    <tableColumn id="20" xr3:uid="{54907E2D-8C48-1247-8ABD-7C51B549476D}" uniqueName="20" name="inventario_sj" queryTableFieldId="20" dataDxfId="6"/>
    <tableColumn id="14" xr3:uid="{B1F55B99-95BF-D344-8A41-DB8ED2A3CD21}" uniqueName="14" name="Spservizi" queryTableFieldId="30" dataDxfId="5"/>
    <tableColumn id="13" xr3:uid="{1A72C229-4D13-B742-A349-A741A205D4E1}" uniqueName="13" name="spservizi sj" queryTableFieldId="29" dataDxfId="4"/>
    <tableColumn id="25" xr3:uid="{DF779A75-EB77-9E44-9943-9620BBBBB8E6}" uniqueName="25" name="totali" queryTableFieldId="25" dataDxfId="3"/>
    <tableColumn id="26" xr3:uid="{4D3B0DCE-2ABD-CA46-B1BD-CB7819FCFA1B}" uniqueName="26" name="totali_sj" queryTableFieldId="26" dataDxfId="2"/>
    <tableColumn id="9" xr3:uid="{8E8C9962-A38D-B347-B631-29CF2C696802}" uniqueName="9" name="No Miss" queryTableFieldId="27" dataDxfId="1">
      <calculatedColumnFormula>requests_s_csn1_rd_fcc__2[[#This Row],[totali]]-requests_s_csn1_rd_fcc__2[[#This Row],[missioni]]</calculatedColumnFormula>
    </tableColumn>
    <tableColumn id="10" xr3:uid="{BFEDAA34-1A72-E841-A25E-D73E4F6F2DB7}" uniqueName="10" name="No Miss SJ" queryTableFieldId="28" dataDxfId="0">
      <calculatedColumnFormula>requests_s_csn1_rd_fcc__2[[#This Row],[totali_sj]]-requests_s_csn1_rd_fcc__2[[#This Row],[missioni_sj]]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D86B1-4CAD-4345-A856-ADF3732F79C0}">
  <dimension ref="A1:X308"/>
  <sheetViews>
    <sheetView topLeftCell="H282" zoomScale="120" zoomScaleNormal="120" workbookViewId="0">
      <selection activeCell="I7" sqref="I7"/>
    </sheetView>
  </sheetViews>
  <sheetFormatPr baseColWidth="10" defaultRowHeight="16" x14ac:dyDescent="0.2"/>
  <cols>
    <col min="1" max="1" width="14.5" bestFit="1" customWidth="1"/>
    <col min="2" max="2" width="18.1640625" customWidth="1"/>
    <col min="3" max="3" width="30.33203125" customWidth="1"/>
    <col min="4" max="4" width="7.1640625" customWidth="1"/>
    <col min="5" max="5" width="5.83203125" customWidth="1"/>
    <col min="6" max="6" width="10.6640625" bestFit="1" customWidth="1"/>
    <col min="7" max="7" width="38.6640625" bestFit="1" customWidth="1"/>
    <col min="8" max="8" width="7.6640625" customWidth="1"/>
    <col min="9" max="9" width="15.1640625" customWidth="1"/>
    <col min="11" max="11" width="7.6640625" customWidth="1"/>
    <col min="12" max="12" width="7.1640625" customWidth="1"/>
    <col min="13" max="13" width="7.33203125" customWidth="1"/>
    <col min="14" max="14" width="5.6640625" customWidth="1"/>
    <col min="15" max="15" width="7.33203125" customWidth="1"/>
    <col min="16" max="16" width="5.83203125" customWidth="1"/>
  </cols>
  <sheetData>
    <row r="1" spans="1:16" x14ac:dyDescent="0.2">
      <c r="K1" s="35" t="s">
        <v>488</v>
      </c>
      <c r="L1" s="2"/>
      <c r="M1" s="13" t="s">
        <v>491</v>
      </c>
      <c r="N1" s="17"/>
      <c r="O1" s="3" t="s">
        <v>492</v>
      </c>
      <c r="P1" s="17"/>
    </row>
    <row r="2" spans="1:16" s="6" customFormat="1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16" t="s">
        <v>485</v>
      </c>
      <c r="J2" s="16" t="s">
        <v>486</v>
      </c>
      <c r="K2" s="36" t="s">
        <v>489</v>
      </c>
      <c r="L2" s="18" t="s">
        <v>490</v>
      </c>
      <c r="M2" s="16" t="s">
        <v>489</v>
      </c>
      <c r="N2" s="18" t="s">
        <v>490</v>
      </c>
      <c r="O2" s="16" t="s">
        <v>489</v>
      </c>
      <c r="P2" s="18" t="s">
        <v>490</v>
      </c>
    </row>
    <row r="3" spans="1:16" x14ac:dyDescent="0.2">
      <c r="A3" t="s">
        <v>8</v>
      </c>
      <c r="B3" t="s">
        <v>9</v>
      </c>
      <c r="D3" t="s">
        <v>10</v>
      </c>
      <c r="E3" t="s">
        <v>11</v>
      </c>
      <c r="F3" t="s">
        <v>12</v>
      </c>
      <c r="G3" t="s">
        <v>13</v>
      </c>
      <c r="H3" s="11">
        <v>0.15</v>
      </c>
      <c r="J3" s="10"/>
      <c r="K3" s="39">
        <f>IF(IFERROR(FIND("Tecnologo",G3),0)=0,1,0)</f>
        <v>1</v>
      </c>
      <c r="L3" s="40">
        <f>IF(IFERROR(FIND("Tecnologo",G3),0)=0,H3+J3,0)</f>
        <v>0.15</v>
      </c>
      <c r="M3" s="39">
        <f>IF(IFERROR(FIND("Tecnologo",G3),0)=0,0,1)</f>
        <v>0</v>
      </c>
      <c r="N3" s="41">
        <f>IF(IFERROR(FIND("Tecnologo",G3),0)=0,0,H3+J3)</f>
        <v>0</v>
      </c>
      <c r="O3" s="20">
        <f>K3+M3</f>
        <v>1</v>
      </c>
      <c r="P3" s="19">
        <f>L3+N3</f>
        <v>0.15</v>
      </c>
    </row>
    <row r="4" spans="1:16" x14ac:dyDescent="0.2">
      <c r="A4" t="s">
        <v>22</v>
      </c>
      <c r="B4" t="s">
        <v>23</v>
      </c>
      <c r="D4" t="s">
        <v>10</v>
      </c>
      <c r="E4" t="s">
        <v>11</v>
      </c>
      <c r="F4" t="s">
        <v>12</v>
      </c>
      <c r="G4" t="s">
        <v>38</v>
      </c>
      <c r="H4" s="8">
        <v>1</v>
      </c>
      <c r="J4" s="10"/>
      <c r="K4" s="39">
        <f>IF(IFERROR(FIND("Tecnologo",G4),0)=0,1,0)</f>
        <v>1</v>
      </c>
      <c r="L4" s="40">
        <f>IF(IFERROR(FIND("Tecnologo",G4),0)=0,H4+J4,0)</f>
        <v>1</v>
      </c>
      <c r="M4" s="39">
        <f>IF(IFERROR(FIND("Tecnologo",G4),0)=0,0,1)</f>
        <v>0</v>
      </c>
      <c r="N4" s="41">
        <f>IF(IFERROR(FIND("Tecnologo",G4),0)=0,0,H4+J4)</f>
        <v>0</v>
      </c>
      <c r="O4" s="20">
        <f t="shared" ref="O4:P13" si="0">K4+M4</f>
        <v>1</v>
      </c>
      <c r="P4" s="19">
        <f t="shared" si="0"/>
        <v>1</v>
      </c>
    </row>
    <row r="5" spans="1:16" x14ac:dyDescent="0.2">
      <c r="A5" t="s">
        <v>36</v>
      </c>
      <c r="B5" t="s">
        <v>37</v>
      </c>
      <c r="D5" t="s">
        <v>10</v>
      </c>
      <c r="E5" t="s">
        <v>11</v>
      </c>
      <c r="F5" t="s">
        <v>12</v>
      </c>
      <c r="G5" t="s">
        <v>38</v>
      </c>
      <c r="H5" s="8">
        <v>0.25</v>
      </c>
      <c r="J5" s="10"/>
      <c r="K5" s="39">
        <f>IF(IFERROR(FIND("Tecnologo",G5),0)=0,1,0)</f>
        <v>1</v>
      </c>
      <c r="L5" s="40">
        <f>IF(IFERROR(FIND("Tecnologo",G5),0)=0,H5+J5,0)</f>
        <v>0.25</v>
      </c>
      <c r="M5" s="39">
        <f>IF(IFERROR(FIND("Tecnologo",G5),0)=0,0,1)</f>
        <v>0</v>
      </c>
      <c r="N5" s="41">
        <f>IF(IFERROR(FIND("Tecnologo",G5),0)=0,0,H5+J5)</f>
        <v>0</v>
      </c>
      <c r="O5" s="20">
        <f t="shared" si="0"/>
        <v>1</v>
      </c>
      <c r="P5" s="19">
        <f t="shared" si="0"/>
        <v>0.25</v>
      </c>
    </row>
    <row r="6" spans="1:16" x14ac:dyDescent="0.2">
      <c r="A6" t="s">
        <v>174</v>
      </c>
      <c r="B6" t="s">
        <v>54</v>
      </c>
      <c r="D6" t="s">
        <v>10</v>
      </c>
      <c r="E6" t="s">
        <v>11</v>
      </c>
      <c r="F6" t="s">
        <v>12</v>
      </c>
      <c r="G6" t="s">
        <v>13</v>
      </c>
      <c r="H6" s="8">
        <v>0.3</v>
      </c>
      <c r="J6" s="10"/>
      <c r="K6" s="39">
        <f t="shared" ref="K6:K14" si="1">IF(IFERROR(FIND("Tecnologo",G6),0)=0,1,0)</f>
        <v>1</v>
      </c>
      <c r="L6" s="40">
        <f t="shared" ref="L6:L14" si="2">IF(IFERROR(FIND("Tecnologo",G6),0)=0,H6+J6,0)</f>
        <v>0.3</v>
      </c>
      <c r="M6" s="39">
        <f t="shared" ref="M6:M14" si="3">IF(IFERROR(FIND("Tecnologo",G6),0)=0,0,1)</f>
        <v>0</v>
      </c>
      <c r="N6" s="41">
        <f t="shared" ref="N6:N14" si="4">IF(IFERROR(FIND("Tecnologo",G6),0)=0,0,H6+J6)</f>
        <v>0</v>
      </c>
      <c r="O6" s="20">
        <f t="shared" si="0"/>
        <v>1</v>
      </c>
      <c r="P6" s="19">
        <f t="shared" si="0"/>
        <v>0.3</v>
      </c>
    </row>
    <row r="7" spans="1:16" x14ac:dyDescent="0.2">
      <c r="A7" t="s">
        <v>553</v>
      </c>
      <c r="B7" t="s">
        <v>747</v>
      </c>
      <c r="D7" t="s">
        <v>10</v>
      </c>
      <c r="E7" t="s">
        <v>66</v>
      </c>
      <c r="F7" t="s">
        <v>20</v>
      </c>
      <c r="G7" t="s">
        <v>92</v>
      </c>
      <c r="H7" s="8">
        <v>0.2</v>
      </c>
      <c r="J7" s="10"/>
      <c r="K7" s="39">
        <f t="shared" ref="K7" si="5">IF(IFERROR(FIND("Tecnologo",G7),0)=0,1,0)</f>
        <v>0</v>
      </c>
      <c r="L7" s="40">
        <f t="shared" ref="L7" si="6">IF(IFERROR(FIND("Tecnologo",G7),0)=0,H7+J7,0)</f>
        <v>0</v>
      </c>
      <c r="M7" s="39">
        <f t="shared" ref="M7" si="7">IF(IFERROR(FIND("Tecnologo",G7),0)=0,0,1)</f>
        <v>1</v>
      </c>
      <c r="N7" s="41">
        <f t="shared" ref="N7" si="8">IF(IFERROR(FIND("Tecnologo",G7),0)=0,0,H7+J7)</f>
        <v>0.2</v>
      </c>
      <c r="O7" s="20">
        <f t="shared" ref="O7" si="9">K7+M7</f>
        <v>1</v>
      </c>
      <c r="P7" s="19">
        <f t="shared" ref="P7" si="10">L7+N7</f>
        <v>0.2</v>
      </c>
    </row>
    <row r="8" spans="1:16" x14ac:dyDescent="0.2">
      <c r="A8" t="s">
        <v>197</v>
      </c>
      <c r="B8" t="s">
        <v>198</v>
      </c>
      <c r="D8" t="s">
        <v>10</v>
      </c>
      <c r="E8" t="s">
        <v>66</v>
      </c>
      <c r="F8" t="s">
        <v>20</v>
      </c>
      <c r="G8" t="s">
        <v>67</v>
      </c>
      <c r="H8" s="8">
        <v>0.1</v>
      </c>
      <c r="J8" s="10"/>
      <c r="K8" s="39">
        <f t="shared" si="1"/>
        <v>0</v>
      </c>
      <c r="L8" s="40">
        <f t="shared" si="2"/>
        <v>0</v>
      </c>
      <c r="M8" s="39">
        <f t="shared" si="3"/>
        <v>1</v>
      </c>
      <c r="N8" s="41">
        <f t="shared" si="4"/>
        <v>0.1</v>
      </c>
      <c r="O8" s="20">
        <f t="shared" si="0"/>
        <v>1</v>
      </c>
      <c r="P8" s="19">
        <f t="shared" si="0"/>
        <v>0.1</v>
      </c>
    </row>
    <row r="9" spans="1:16" x14ac:dyDescent="0.2">
      <c r="A9" t="s">
        <v>205</v>
      </c>
      <c r="B9" t="s">
        <v>206</v>
      </c>
      <c r="D9" t="s">
        <v>10</v>
      </c>
      <c r="E9" t="s">
        <v>11</v>
      </c>
      <c r="F9" t="s">
        <v>20</v>
      </c>
      <c r="G9" t="s">
        <v>21</v>
      </c>
      <c r="H9" s="8">
        <v>0.3</v>
      </c>
      <c r="J9" s="10"/>
      <c r="K9" s="39">
        <f t="shared" si="1"/>
        <v>1</v>
      </c>
      <c r="L9" s="40">
        <f t="shared" si="2"/>
        <v>0.3</v>
      </c>
      <c r="M9" s="39">
        <f t="shared" si="3"/>
        <v>0</v>
      </c>
      <c r="N9" s="41">
        <f t="shared" si="4"/>
        <v>0</v>
      </c>
      <c r="O9" s="20">
        <f t="shared" si="0"/>
        <v>1</v>
      </c>
      <c r="P9" s="19">
        <f t="shared" si="0"/>
        <v>0.3</v>
      </c>
    </row>
    <row r="10" spans="1:16" x14ac:dyDescent="0.2">
      <c r="A10" t="s">
        <v>275</v>
      </c>
      <c r="B10" t="s">
        <v>276</v>
      </c>
      <c r="D10" t="s">
        <v>10</v>
      </c>
      <c r="E10" t="s">
        <v>11</v>
      </c>
      <c r="F10" t="s">
        <v>20</v>
      </c>
      <c r="G10" t="s">
        <v>21</v>
      </c>
      <c r="H10" s="8">
        <v>1</v>
      </c>
      <c r="J10" s="10"/>
      <c r="K10" s="39">
        <f t="shared" si="1"/>
        <v>1</v>
      </c>
      <c r="L10" s="40">
        <f t="shared" si="2"/>
        <v>1</v>
      </c>
      <c r="M10" s="39">
        <f t="shared" si="3"/>
        <v>0</v>
      </c>
      <c r="N10" s="41">
        <f t="shared" si="4"/>
        <v>0</v>
      </c>
      <c r="O10" s="20">
        <f t="shared" si="0"/>
        <v>1</v>
      </c>
      <c r="P10" s="19">
        <f t="shared" si="0"/>
        <v>1</v>
      </c>
    </row>
    <row r="11" spans="1:16" x14ac:dyDescent="0.2">
      <c r="A11" t="s">
        <v>342</v>
      </c>
      <c r="B11" t="s">
        <v>73</v>
      </c>
      <c r="D11" t="s">
        <v>10</v>
      </c>
      <c r="E11" t="s">
        <v>11</v>
      </c>
      <c r="F11" t="s">
        <v>12</v>
      </c>
      <c r="G11" t="s">
        <v>494</v>
      </c>
      <c r="H11" s="8">
        <v>0</v>
      </c>
      <c r="J11" s="10"/>
      <c r="K11" s="39">
        <f t="shared" si="1"/>
        <v>1</v>
      </c>
      <c r="L11" s="40">
        <f t="shared" si="2"/>
        <v>0</v>
      </c>
      <c r="M11" s="39">
        <f t="shared" si="3"/>
        <v>0</v>
      </c>
      <c r="N11" s="41">
        <f t="shared" si="4"/>
        <v>0</v>
      </c>
      <c r="O11" s="20">
        <f t="shared" si="0"/>
        <v>1</v>
      </c>
      <c r="P11" s="19">
        <f t="shared" si="0"/>
        <v>0</v>
      </c>
    </row>
    <row r="12" spans="1:16" x14ac:dyDescent="0.2">
      <c r="A12" t="s">
        <v>368</v>
      </c>
      <c r="B12" t="s">
        <v>369</v>
      </c>
      <c r="D12" t="s">
        <v>10</v>
      </c>
      <c r="E12" t="s">
        <v>11</v>
      </c>
      <c r="F12" t="s">
        <v>12</v>
      </c>
      <c r="G12" t="s">
        <v>38</v>
      </c>
      <c r="H12" s="8">
        <v>1</v>
      </c>
      <c r="J12" s="10"/>
      <c r="K12" s="39">
        <f t="shared" si="1"/>
        <v>1</v>
      </c>
      <c r="L12" s="40">
        <f t="shared" si="2"/>
        <v>1</v>
      </c>
      <c r="M12" s="39">
        <f t="shared" si="3"/>
        <v>0</v>
      </c>
      <c r="N12" s="41">
        <f t="shared" si="4"/>
        <v>0</v>
      </c>
      <c r="O12" s="20">
        <f t="shared" si="0"/>
        <v>1</v>
      </c>
      <c r="P12" s="19">
        <f t="shared" si="0"/>
        <v>1</v>
      </c>
    </row>
    <row r="13" spans="1:16" x14ac:dyDescent="0.2">
      <c r="A13" t="s">
        <v>388</v>
      </c>
      <c r="B13" t="s">
        <v>389</v>
      </c>
      <c r="D13" t="s">
        <v>10</v>
      </c>
      <c r="E13" t="s">
        <v>11</v>
      </c>
      <c r="F13" t="s">
        <v>12</v>
      </c>
      <c r="G13" t="s">
        <v>38</v>
      </c>
      <c r="H13" s="8">
        <v>1</v>
      </c>
      <c r="J13" s="10"/>
      <c r="K13" s="39">
        <f t="shared" si="1"/>
        <v>1</v>
      </c>
      <c r="L13" s="40">
        <f t="shared" si="2"/>
        <v>1</v>
      </c>
      <c r="M13" s="39">
        <f t="shared" si="3"/>
        <v>0</v>
      </c>
      <c r="N13" s="41">
        <f t="shared" si="4"/>
        <v>0</v>
      </c>
      <c r="O13" s="20">
        <f t="shared" si="0"/>
        <v>1</v>
      </c>
      <c r="P13" s="19">
        <f t="shared" si="0"/>
        <v>1</v>
      </c>
    </row>
    <row r="14" spans="1:16" s="5" customFormat="1" x14ac:dyDescent="0.2">
      <c r="A14" t="s">
        <v>451</v>
      </c>
      <c r="B14" t="s">
        <v>452</v>
      </c>
      <c r="C14"/>
      <c r="D14" t="s">
        <v>10</v>
      </c>
      <c r="E14" t="s">
        <v>11</v>
      </c>
      <c r="F14" t="s">
        <v>12</v>
      </c>
      <c r="G14" t="s">
        <v>26</v>
      </c>
      <c r="H14" s="8">
        <v>0.5</v>
      </c>
      <c r="I14"/>
      <c r="J14" s="10"/>
      <c r="K14" s="39">
        <f t="shared" si="1"/>
        <v>1</v>
      </c>
      <c r="L14" s="40">
        <f t="shared" si="2"/>
        <v>0.5</v>
      </c>
      <c r="M14" s="39">
        <f t="shared" si="3"/>
        <v>0</v>
      </c>
      <c r="N14" s="41">
        <f t="shared" si="4"/>
        <v>0</v>
      </c>
      <c r="O14" s="20">
        <f t="shared" ref="O14" si="11">K14+M14</f>
        <v>1</v>
      </c>
      <c r="P14" s="19">
        <f t="shared" ref="P14" si="12">L14+N14</f>
        <v>0.5</v>
      </c>
    </row>
    <row r="15" spans="1:16" x14ac:dyDescent="0.2">
      <c r="A15" s="1" t="s">
        <v>465</v>
      </c>
      <c r="B15" s="1"/>
      <c r="C15" s="1"/>
      <c r="D15" s="1"/>
      <c r="E15" s="1"/>
      <c r="F15" s="1"/>
      <c r="G15" s="1"/>
      <c r="H15" s="9">
        <f>SUM(H3:H14)</f>
        <v>5.8</v>
      </c>
      <c r="I15" s="21"/>
      <c r="J15" s="22">
        <f>SUM(J3:J14)</f>
        <v>0</v>
      </c>
      <c r="K15" s="23">
        <f>SUM(K3:K14)</f>
        <v>10</v>
      </c>
      <c r="L15" s="22">
        <f>SUM(L3:L14)</f>
        <v>5.5</v>
      </c>
      <c r="M15" s="23">
        <f>SUM(M3:M14)</f>
        <v>2</v>
      </c>
      <c r="N15" s="22">
        <f>SUM(N3:N14)</f>
        <v>0.30000000000000004</v>
      </c>
      <c r="O15" s="24">
        <f>SUM(O3:O14)</f>
        <v>12</v>
      </c>
      <c r="P15" s="52">
        <f>SUM(P3:P14)</f>
        <v>5.8</v>
      </c>
    </row>
    <row r="16" spans="1:16" x14ac:dyDescent="0.2">
      <c r="A16" t="s">
        <v>17</v>
      </c>
      <c r="B16" t="s">
        <v>18</v>
      </c>
      <c r="D16" t="s">
        <v>19</v>
      </c>
      <c r="E16" t="s">
        <v>11</v>
      </c>
      <c r="F16" t="s">
        <v>20</v>
      </c>
      <c r="G16" t="s">
        <v>21</v>
      </c>
      <c r="H16" s="10"/>
      <c r="J16" s="10"/>
      <c r="K16" s="39">
        <f t="shared" ref="K16:K39" si="13">IF(IFERROR(FIND("Tecnologo",G16),0)=0,1,0)</f>
        <v>1</v>
      </c>
      <c r="L16" s="40">
        <f t="shared" ref="L16:L39" si="14">IF(IFERROR(FIND("Tecnologo",G16),0)=0,H16+J16,0)</f>
        <v>0</v>
      </c>
      <c r="M16" s="39">
        <f t="shared" ref="M16:M39" si="15">IF(IFERROR(FIND("Tecnologo",G16),0)=0,0,1)</f>
        <v>0</v>
      </c>
      <c r="N16" s="41">
        <f t="shared" ref="N16:N39" si="16">IF(IFERROR(FIND("Tecnologo",G16),0)=0,0,H16+J16)</f>
        <v>0</v>
      </c>
      <c r="O16" s="20">
        <f>K16+M16</f>
        <v>1</v>
      </c>
      <c r="P16" s="19">
        <f>L16+N16</f>
        <v>0</v>
      </c>
    </row>
    <row r="17" spans="1:16" x14ac:dyDescent="0.2">
      <c r="A17" t="s">
        <v>22</v>
      </c>
      <c r="B17" t="s">
        <v>24</v>
      </c>
      <c r="C17" t="s">
        <v>25</v>
      </c>
      <c r="D17" t="s">
        <v>19</v>
      </c>
      <c r="E17" t="s">
        <v>11</v>
      </c>
      <c r="F17" t="s">
        <v>12</v>
      </c>
      <c r="G17" t="s">
        <v>26</v>
      </c>
      <c r="H17" s="8">
        <v>1</v>
      </c>
      <c r="J17" s="10"/>
      <c r="K17" s="39">
        <f t="shared" si="13"/>
        <v>1</v>
      </c>
      <c r="L17" s="40">
        <f t="shared" si="14"/>
        <v>1</v>
      </c>
      <c r="M17" s="39">
        <f t="shared" si="15"/>
        <v>0</v>
      </c>
      <c r="N17" s="41">
        <f t="shared" si="16"/>
        <v>0</v>
      </c>
      <c r="O17" s="20">
        <f t="shared" ref="O17:O27" si="17">K17+M17</f>
        <v>1</v>
      </c>
      <c r="P17" s="19">
        <f t="shared" ref="P17:P27" si="18">L17+N17</f>
        <v>1</v>
      </c>
    </row>
    <row r="18" spans="1:16" x14ac:dyDescent="0.2">
      <c r="A18" t="s">
        <v>61</v>
      </c>
      <c r="B18" t="s">
        <v>62</v>
      </c>
      <c r="D18" t="s">
        <v>19</v>
      </c>
      <c r="E18" t="s">
        <v>11</v>
      </c>
      <c r="F18" t="s">
        <v>12</v>
      </c>
      <c r="G18" t="s">
        <v>13</v>
      </c>
      <c r="H18" s="8">
        <v>0.4</v>
      </c>
      <c r="J18" s="10"/>
      <c r="K18" s="39">
        <f t="shared" si="13"/>
        <v>1</v>
      </c>
      <c r="L18" s="40">
        <f t="shared" si="14"/>
        <v>0.4</v>
      </c>
      <c r="M18" s="39">
        <f t="shared" si="15"/>
        <v>0</v>
      </c>
      <c r="N18" s="41">
        <f t="shared" si="16"/>
        <v>0</v>
      </c>
      <c r="O18" s="20">
        <f t="shared" si="17"/>
        <v>1</v>
      </c>
      <c r="P18" s="19">
        <f t="shared" si="18"/>
        <v>0.4</v>
      </c>
    </row>
    <row r="19" spans="1:16" x14ac:dyDescent="0.2">
      <c r="A19" t="s">
        <v>71</v>
      </c>
      <c r="B19" t="s">
        <v>58</v>
      </c>
      <c r="C19" t="s">
        <v>72</v>
      </c>
      <c r="D19" t="s">
        <v>19</v>
      </c>
      <c r="E19" t="s">
        <v>11</v>
      </c>
      <c r="F19" t="s">
        <v>20</v>
      </c>
      <c r="G19" t="s">
        <v>50</v>
      </c>
      <c r="H19" s="10"/>
      <c r="J19" s="10"/>
      <c r="K19" s="39">
        <f t="shared" si="13"/>
        <v>1</v>
      </c>
      <c r="L19" s="40">
        <f t="shared" si="14"/>
        <v>0</v>
      </c>
      <c r="M19" s="39">
        <f t="shared" si="15"/>
        <v>0</v>
      </c>
      <c r="N19" s="41">
        <f t="shared" si="16"/>
        <v>0</v>
      </c>
      <c r="O19" s="20">
        <f t="shared" si="17"/>
        <v>1</v>
      </c>
      <c r="P19" s="19">
        <f t="shared" si="18"/>
        <v>0</v>
      </c>
    </row>
    <row r="20" spans="1:16" x14ac:dyDescent="0.2">
      <c r="A20" t="s">
        <v>93</v>
      </c>
      <c r="B20" t="s">
        <v>94</v>
      </c>
      <c r="D20" t="s">
        <v>19</v>
      </c>
      <c r="E20" t="s">
        <v>11</v>
      </c>
      <c r="F20" t="s">
        <v>20</v>
      </c>
      <c r="G20" t="s">
        <v>50</v>
      </c>
      <c r="H20" s="8">
        <v>0.1</v>
      </c>
      <c r="J20" s="10"/>
      <c r="K20" s="39">
        <f t="shared" si="13"/>
        <v>1</v>
      </c>
      <c r="L20" s="40">
        <f t="shared" si="14"/>
        <v>0.1</v>
      </c>
      <c r="M20" s="39">
        <f t="shared" si="15"/>
        <v>0</v>
      </c>
      <c r="N20" s="41">
        <f t="shared" si="16"/>
        <v>0</v>
      </c>
      <c r="O20" s="20">
        <f t="shared" si="17"/>
        <v>1</v>
      </c>
      <c r="P20" s="19">
        <f t="shared" si="18"/>
        <v>0.1</v>
      </c>
    </row>
    <row r="21" spans="1:16" x14ac:dyDescent="0.2">
      <c r="A21" t="s">
        <v>99</v>
      </c>
      <c r="B21" t="s">
        <v>100</v>
      </c>
      <c r="D21" t="s">
        <v>19</v>
      </c>
      <c r="E21" t="s">
        <v>11</v>
      </c>
      <c r="F21" t="s">
        <v>12</v>
      </c>
      <c r="G21" t="s">
        <v>13</v>
      </c>
      <c r="H21" s="8">
        <v>1</v>
      </c>
      <c r="J21" s="8"/>
      <c r="K21" s="39">
        <f t="shared" si="13"/>
        <v>1</v>
      </c>
      <c r="L21" s="40">
        <f t="shared" si="14"/>
        <v>1</v>
      </c>
      <c r="M21" s="39">
        <f t="shared" si="15"/>
        <v>0</v>
      </c>
      <c r="N21" s="41">
        <f t="shared" si="16"/>
        <v>0</v>
      </c>
      <c r="O21" s="20">
        <f t="shared" si="17"/>
        <v>1</v>
      </c>
      <c r="P21" s="19">
        <f t="shared" si="18"/>
        <v>1</v>
      </c>
    </row>
    <row r="22" spans="1:16" x14ac:dyDescent="0.2">
      <c r="A22" t="s">
        <v>121</v>
      </c>
      <c r="B22" t="s">
        <v>122</v>
      </c>
      <c r="D22" t="s">
        <v>19</v>
      </c>
      <c r="E22" t="s">
        <v>11</v>
      </c>
      <c r="F22" t="s">
        <v>12</v>
      </c>
      <c r="G22" t="s">
        <v>13</v>
      </c>
      <c r="H22" s="10"/>
      <c r="J22" s="10"/>
      <c r="K22" s="39">
        <f t="shared" si="13"/>
        <v>1</v>
      </c>
      <c r="L22" s="40">
        <f t="shared" si="14"/>
        <v>0</v>
      </c>
      <c r="M22" s="39">
        <f t="shared" si="15"/>
        <v>0</v>
      </c>
      <c r="N22" s="41">
        <f t="shared" si="16"/>
        <v>0</v>
      </c>
      <c r="O22" s="20">
        <f t="shared" si="17"/>
        <v>1</v>
      </c>
      <c r="P22" s="19">
        <f t="shared" si="18"/>
        <v>0</v>
      </c>
    </row>
    <row r="23" spans="1:16" x14ac:dyDescent="0.2">
      <c r="A23" t="s">
        <v>140</v>
      </c>
      <c r="B23" t="s">
        <v>141</v>
      </c>
      <c r="D23" t="s">
        <v>19</v>
      </c>
      <c r="E23" t="s">
        <v>11</v>
      </c>
      <c r="F23" t="s">
        <v>12</v>
      </c>
      <c r="G23" t="s">
        <v>26</v>
      </c>
      <c r="H23" s="8">
        <v>0.5</v>
      </c>
      <c r="J23" s="10"/>
      <c r="K23" s="39">
        <f t="shared" si="13"/>
        <v>1</v>
      </c>
      <c r="L23" s="40">
        <f t="shared" si="14"/>
        <v>0.5</v>
      </c>
      <c r="M23" s="39">
        <f t="shared" si="15"/>
        <v>0</v>
      </c>
      <c r="N23" s="41">
        <f t="shared" si="16"/>
        <v>0</v>
      </c>
      <c r="O23" s="20">
        <f t="shared" si="17"/>
        <v>1</v>
      </c>
      <c r="P23" s="19">
        <f t="shared" si="18"/>
        <v>0.5</v>
      </c>
    </row>
    <row r="24" spans="1:16" x14ac:dyDescent="0.2">
      <c r="A24" t="s">
        <v>209</v>
      </c>
      <c r="B24" t="s">
        <v>94</v>
      </c>
      <c r="C24" t="s">
        <v>557</v>
      </c>
      <c r="D24" t="s">
        <v>19</v>
      </c>
      <c r="E24" t="s">
        <v>66</v>
      </c>
      <c r="F24" t="s">
        <v>20</v>
      </c>
      <c r="G24" t="s">
        <v>67</v>
      </c>
      <c r="H24" s="8">
        <v>0.1</v>
      </c>
      <c r="I24" t="s">
        <v>558</v>
      </c>
      <c r="J24" s="8">
        <v>0.3</v>
      </c>
      <c r="K24" s="39">
        <f t="shared" si="13"/>
        <v>0</v>
      </c>
      <c r="L24" s="40">
        <f t="shared" si="14"/>
        <v>0</v>
      </c>
      <c r="M24" s="39">
        <f t="shared" si="15"/>
        <v>1</v>
      </c>
      <c r="N24" s="41">
        <f t="shared" si="16"/>
        <v>0.4</v>
      </c>
      <c r="O24" s="20">
        <f t="shared" si="17"/>
        <v>1</v>
      </c>
      <c r="P24" s="19">
        <f t="shared" si="18"/>
        <v>0.4</v>
      </c>
    </row>
    <row r="25" spans="1:16" x14ac:dyDescent="0.2">
      <c r="A25" t="s">
        <v>219</v>
      </c>
      <c r="B25" t="s">
        <v>173</v>
      </c>
      <c r="D25" t="s">
        <v>19</v>
      </c>
      <c r="E25" t="s">
        <v>66</v>
      </c>
      <c r="F25" t="s">
        <v>20</v>
      </c>
      <c r="G25" t="s">
        <v>92</v>
      </c>
      <c r="H25" s="8">
        <v>0.5</v>
      </c>
      <c r="J25" s="10"/>
      <c r="K25" s="39">
        <f t="shared" si="13"/>
        <v>0</v>
      </c>
      <c r="L25" s="40">
        <f t="shared" si="14"/>
        <v>0</v>
      </c>
      <c r="M25" s="39">
        <f t="shared" si="15"/>
        <v>1</v>
      </c>
      <c r="N25" s="41">
        <f t="shared" si="16"/>
        <v>0.5</v>
      </c>
      <c r="O25" s="20">
        <f t="shared" si="17"/>
        <v>1</v>
      </c>
      <c r="P25" s="19">
        <f t="shared" si="18"/>
        <v>0.5</v>
      </c>
    </row>
    <row r="26" spans="1:16" x14ac:dyDescent="0.2">
      <c r="A26" t="s">
        <v>224</v>
      </c>
      <c r="B26" t="s">
        <v>226</v>
      </c>
      <c r="D26" t="s">
        <v>19</v>
      </c>
      <c r="E26" t="s">
        <v>11</v>
      </c>
      <c r="F26" t="s">
        <v>12</v>
      </c>
      <c r="G26" t="s">
        <v>494</v>
      </c>
      <c r="H26" s="10"/>
      <c r="J26" s="10"/>
      <c r="K26" s="39">
        <f t="shared" si="13"/>
        <v>1</v>
      </c>
      <c r="L26" s="40">
        <f t="shared" si="14"/>
        <v>0</v>
      </c>
      <c r="M26" s="39">
        <f t="shared" si="15"/>
        <v>0</v>
      </c>
      <c r="N26" s="41">
        <f t="shared" si="16"/>
        <v>0</v>
      </c>
      <c r="O26" s="20">
        <f t="shared" si="17"/>
        <v>1</v>
      </c>
      <c r="P26" s="19">
        <f t="shared" si="18"/>
        <v>0</v>
      </c>
    </row>
    <row r="27" spans="1:16" x14ac:dyDescent="0.2">
      <c r="A27" t="s">
        <v>238</v>
      </c>
      <c r="B27" t="s">
        <v>97</v>
      </c>
      <c r="D27" t="s">
        <v>19</v>
      </c>
      <c r="E27" t="s">
        <v>11</v>
      </c>
      <c r="F27" t="s">
        <v>12</v>
      </c>
      <c r="G27" t="s">
        <v>13</v>
      </c>
      <c r="H27" s="10"/>
      <c r="J27" s="10"/>
      <c r="K27" s="39">
        <f t="shared" si="13"/>
        <v>1</v>
      </c>
      <c r="L27" s="40">
        <f t="shared" si="14"/>
        <v>0</v>
      </c>
      <c r="M27" s="39">
        <f t="shared" si="15"/>
        <v>0</v>
      </c>
      <c r="N27" s="41">
        <f t="shared" si="16"/>
        <v>0</v>
      </c>
      <c r="O27" s="20">
        <f t="shared" si="17"/>
        <v>1</v>
      </c>
      <c r="P27" s="19">
        <f t="shared" si="18"/>
        <v>0</v>
      </c>
    </row>
    <row r="28" spans="1:16" x14ac:dyDescent="0.2">
      <c r="A28" t="s">
        <v>247</v>
      </c>
      <c r="B28" t="s">
        <v>52</v>
      </c>
      <c r="C28" t="s">
        <v>505</v>
      </c>
      <c r="D28" t="s">
        <v>19</v>
      </c>
      <c r="E28" t="s">
        <v>11</v>
      </c>
      <c r="F28" t="s">
        <v>20</v>
      </c>
      <c r="G28" t="s">
        <v>50</v>
      </c>
      <c r="H28" s="8">
        <v>0.3</v>
      </c>
      <c r="I28" t="s">
        <v>559</v>
      </c>
      <c r="J28" s="8">
        <v>0.1</v>
      </c>
      <c r="K28" s="39">
        <f t="shared" si="13"/>
        <v>1</v>
      </c>
      <c r="L28" s="40">
        <f t="shared" si="14"/>
        <v>0.4</v>
      </c>
      <c r="M28" s="39">
        <f t="shared" si="15"/>
        <v>0</v>
      </c>
      <c r="N28" s="41">
        <f t="shared" si="16"/>
        <v>0</v>
      </c>
      <c r="O28" s="20">
        <f>K28+M28</f>
        <v>1</v>
      </c>
      <c r="P28" s="19">
        <f>L28+N28</f>
        <v>0.4</v>
      </c>
    </row>
    <row r="29" spans="1:16" x14ac:dyDescent="0.2">
      <c r="A29" t="s">
        <v>263</v>
      </c>
      <c r="B29" t="s">
        <v>264</v>
      </c>
      <c r="D29" t="s">
        <v>19</v>
      </c>
      <c r="E29" t="s">
        <v>11</v>
      </c>
      <c r="F29" t="s">
        <v>12</v>
      </c>
      <c r="G29" t="s">
        <v>13</v>
      </c>
      <c r="H29" s="10"/>
      <c r="J29" s="10"/>
      <c r="K29" s="39">
        <f t="shared" si="13"/>
        <v>1</v>
      </c>
      <c r="L29" s="40">
        <f t="shared" si="14"/>
        <v>0</v>
      </c>
      <c r="M29" s="39">
        <f t="shared" si="15"/>
        <v>0</v>
      </c>
      <c r="N29" s="41">
        <f t="shared" si="16"/>
        <v>0</v>
      </c>
      <c r="O29" s="20">
        <f t="shared" ref="O29:O39" si="19">K29+M29</f>
        <v>1</v>
      </c>
      <c r="P29" s="19">
        <f t="shared" ref="P29:P39" si="20">L29+N29</f>
        <v>0</v>
      </c>
    </row>
    <row r="30" spans="1:16" x14ac:dyDescent="0.2">
      <c r="A30" t="s">
        <v>286</v>
      </c>
      <c r="B30" t="s">
        <v>226</v>
      </c>
      <c r="C30" t="s">
        <v>287</v>
      </c>
      <c r="D30" t="s">
        <v>19</v>
      </c>
      <c r="E30" t="s">
        <v>11</v>
      </c>
      <c r="F30" t="s">
        <v>12</v>
      </c>
      <c r="G30" t="s">
        <v>13</v>
      </c>
      <c r="H30" s="8">
        <v>0.05</v>
      </c>
      <c r="J30" s="10"/>
      <c r="K30" s="39">
        <f t="shared" si="13"/>
        <v>1</v>
      </c>
      <c r="L30" s="40">
        <f t="shared" si="14"/>
        <v>0.05</v>
      </c>
      <c r="M30" s="39">
        <f t="shared" si="15"/>
        <v>0</v>
      </c>
      <c r="N30" s="41">
        <f t="shared" si="16"/>
        <v>0</v>
      </c>
      <c r="O30" s="20">
        <f t="shared" si="19"/>
        <v>1</v>
      </c>
      <c r="P30" s="19">
        <f t="shared" si="20"/>
        <v>0.05</v>
      </c>
    </row>
    <row r="31" spans="1:16" x14ac:dyDescent="0.2">
      <c r="A31" t="s">
        <v>297</v>
      </c>
      <c r="B31" t="s">
        <v>298</v>
      </c>
      <c r="D31" t="s">
        <v>19</v>
      </c>
      <c r="E31" t="s">
        <v>66</v>
      </c>
      <c r="F31" t="s">
        <v>20</v>
      </c>
      <c r="G31" t="s">
        <v>222</v>
      </c>
      <c r="H31" s="8">
        <v>0.1</v>
      </c>
      <c r="J31" s="10"/>
      <c r="K31" s="39">
        <f t="shared" si="13"/>
        <v>0</v>
      </c>
      <c r="L31" s="40">
        <f t="shared" si="14"/>
        <v>0</v>
      </c>
      <c r="M31" s="39">
        <f t="shared" si="15"/>
        <v>1</v>
      </c>
      <c r="N31" s="41">
        <f t="shared" si="16"/>
        <v>0.1</v>
      </c>
      <c r="O31" s="20">
        <f t="shared" si="19"/>
        <v>1</v>
      </c>
      <c r="P31" s="19">
        <f t="shared" si="20"/>
        <v>0.1</v>
      </c>
    </row>
    <row r="32" spans="1:16" x14ac:dyDescent="0.2">
      <c r="A32" t="s">
        <v>351</v>
      </c>
      <c r="B32" t="s">
        <v>145</v>
      </c>
      <c r="D32" t="s">
        <v>19</v>
      </c>
      <c r="E32" t="s">
        <v>11</v>
      </c>
      <c r="F32" t="s">
        <v>20</v>
      </c>
      <c r="G32" t="s">
        <v>50</v>
      </c>
      <c r="H32" s="10"/>
      <c r="J32" s="10"/>
      <c r="K32" s="39">
        <f t="shared" si="13"/>
        <v>1</v>
      </c>
      <c r="L32" s="40">
        <f t="shared" si="14"/>
        <v>0</v>
      </c>
      <c r="M32" s="39">
        <f t="shared" si="15"/>
        <v>0</v>
      </c>
      <c r="N32" s="41">
        <f t="shared" si="16"/>
        <v>0</v>
      </c>
      <c r="O32" s="20">
        <f t="shared" si="19"/>
        <v>1</v>
      </c>
      <c r="P32" s="19">
        <f t="shared" si="20"/>
        <v>0</v>
      </c>
    </row>
    <row r="33" spans="1:16" x14ac:dyDescent="0.2">
      <c r="A33" t="s">
        <v>353</v>
      </c>
      <c r="B33" t="s">
        <v>58</v>
      </c>
      <c r="D33" t="s">
        <v>19</v>
      </c>
      <c r="E33" t="s">
        <v>11</v>
      </c>
      <c r="F33" t="s">
        <v>20</v>
      </c>
      <c r="G33" t="s">
        <v>21</v>
      </c>
      <c r="H33" s="8">
        <v>0.3</v>
      </c>
      <c r="J33" s="10"/>
      <c r="K33" s="39">
        <f t="shared" si="13"/>
        <v>1</v>
      </c>
      <c r="L33" s="40">
        <f t="shared" si="14"/>
        <v>0.3</v>
      </c>
      <c r="M33" s="39">
        <f t="shared" si="15"/>
        <v>0</v>
      </c>
      <c r="N33" s="41">
        <f t="shared" si="16"/>
        <v>0</v>
      </c>
      <c r="O33" s="20">
        <f t="shared" si="19"/>
        <v>1</v>
      </c>
      <c r="P33" s="19">
        <f t="shared" si="20"/>
        <v>0.3</v>
      </c>
    </row>
    <row r="34" spans="1:16" x14ac:dyDescent="0.2">
      <c r="A34" t="s">
        <v>365</v>
      </c>
      <c r="B34" t="s">
        <v>97</v>
      </c>
      <c r="D34" t="s">
        <v>19</v>
      </c>
      <c r="E34" t="s">
        <v>11</v>
      </c>
      <c r="F34" t="s">
        <v>20</v>
      </c>
      <c r="G34" t="s">
        <v>50</v>
      </c>
      <c r="H34" s="8">
        <v>0.1</v>
      </c>
      <c r="J34" s="10"/>
      <c r="K34" s="39">
        <f t="shared" si="13"/>
        <v>1</v>
      </c>
      <c r="L34" s="40">
        <f t="shared" si="14"/>
        <v>0.1</v>
      </c>
      <c r="M34" s="39">
        <f t="shared" si="15"/>
        <v>0</v>
      </c>
      <c r="N34" s="41">
        <f t="shared" si="16"/>
        <v>0</v>
      </c>
      <c r="O34" s="20">
        <f t="shared" si="19"/>
        <v>1</v>
      </c>
      <c r="P34" s="19">
        <f t="shared" si="20"/>
        <v>0.1</v>
      </c>
    </row>
    <row r="35" spans="1:16" x14ac:dyDescent="0.2">
      <c r="A35" t="s">
        <v>549</v>
      </c>
      <c r="B35" t="s">
        <v>264</v>
      </c>
      <c r="D35" t="s">
        <v>19</v>
      </c>
      <c r="E35" t="s">
        <v>11</v>
      </c>
      <c r="F35" t="s">
        <v>20</v>
      </c>
      <c r="G35" t="s">
        <v>92</v>
      </c>
      <c r="H35" s="8"/>
      <c r="J35" s="10"/>
      <c r="K35" s="39">
        <f t="shared" ref="K35" si="21">IF(IFERROR(FIND("Tecnologo",G35),0)=0,1,0)</f>
        <v>0</v>
      </c>
      <c r="L35" s="40">
        <f t="shared" ref="L35" si="22">IF(IFERROR(FIND("Tecnologo",G35),0)=0,H35+J35,0)</f>
        <v>0</v>
      </c>
      <c r="M35" s="39">
        <f t="shared" ref="M35" si="23">IF(IFERROR(FIND("Tecnologo",G35),0)=0,0,1)</f>
        <v>1</v>
      </c>
      <c r="N35" s="41">
        <f t="shared" ref="N35" si="24">IF(IFERROR(FIND("Tecnologo",G35),0)=0,0,H35+J35)</f>
        <v>0</v>
      </c>
      <c r="O35" s="20">
        <f t="shared" ref="O35" si="25">K35+M35</f>
        <v>1</v>
      </c>
      <c r="P35" s="19">
        <f t="shared" ref="P35" si="26">L35+N35</f>
        <v>0</v>
      </c>
    </row>
    <row r="36" spans="1:16" x14ac:dyDescent="0.2">
      <c r="A36" t="s">
        <v>407</v>
      </c>
      <c r="B36" t="s">
        <v>167</v>
      </c>
      <c r="C36" t="s">
        <v>408</v>
      </c>
      <c r="D36" t="s">
        <v>19</v>
      </c>
      <c r="E36" t="s">
        <v>11</v>
      </c>
      <c r="F36" t="s">
        <v>20</v>
      </c>
      <c r="G36" t="s">
        <v>50</v>
      </c>
      <c r="H36" s="8">
        <v>0.05</v>
      </c>
      <c r="J36" s="10"/>
      <c r="K36" s="39">
        <f t="shared" si="13"/>
        <v>1</v>
      </c>
      <c r="L36" s="40">
        <f t="shared" si="14"/>
        <v>0.05</v>
      </c>
      <c r="M36" s="39">
        <f t="shared" si="15"/>
        <v>0</v>
      </c>
      <c r="N36" s="41">
        <f t="shared" si="16"/>
        <v>0</v>
      </c>
      <c r="O36" s="20">
        <f t="shared" si="19"/>
        <v>1</v>
      </c>
      <c r="P36" s="19">
        <f t="shared" si="20"/>
        <v>0.05</v>
      </c>
    </row>
    <row r="37" spans="1:16" x14ac:dyDescent="0.2">
      <c r="A37" t="s">
        <v>426</v>
      </c>
      <c r="B37" t="s">
        <v>73</v>
      </c>
      <c r="D37" t="s">
        <v>19</v>
      </c>
      <c r="E37" t="s">
        <v>126</v>
      </c>
      <c r="F37" t="s">
        <v>20</v>
      </c>
      <c r="G37" t="s">
        <v>285</v>
      </c>
      <c r="H37" s="10"/>
      <c r="J37" s="10"/>
      <c r="K37" s="39">
        <f t="shared" si="13"/>
        <v>1</v>
      </c>
      <c r="L37" s="40">
        <f t="shared" si="14"/>
        <v>0</v>
      </c>
      <c r="M37" s="39">
        <f t="shared" si="15"/>
        <v>0</v>
      </c>
      <c r="N37" s="41">
        <f t="shared" si="16"/>
        <v>0</v>
      </c>
      <c r="O37" s="20">
        <f t="shared" si="19"/>
        <v>1</v>
      </c>
      <c r="P37" s="19">
        <f t="shared" si="20"/>
        <v>0</v>
      </c>
    </row>
    <row r="38" spans="1:16" x14ac:dyDescent="0.2">
      <c r="A38" t="s">
        <v>443</v>
      </c>
      <c r="B38" t="s">
        <v>444</v>
      </c>
      <c r="C38" t="s">
        <v>445</v>
      </c>
      <c r="D38" t="s">
        <v>19</v>
      </c>
      <c r="E38" t="s">
        <v>11</v>
      </c>
      <c r="F38" t="s">
        <v>20</v>
      </c>
      <c r="G38" t="s">
        <v>76</v>
      </c>
      <c r="H38" s="10"/>
      <c r="J38" s="10"/>
      <c r="K38" s="39">
        <f t="shared" si="13"/>
        <v>1</v>
      </c>
      <c r="L38" s="40">
        <f t="shared" si="14"/>
        <v>0</v>
      </c>
      <c r="M38" s="39">
        <f t="shared" si="15"/>
        <v>0</v>
      </c>
      <c r="N38" s="41">
        <f t="shared" si="16"/>
        <v>0</v>
      </c>
      <c r="O38" s="20">
        <f t="shared" si="19"/>
        <v>1</v>
      </c>
      <c r="P38" s="19">
        <f t="shared" si="20"/>
        <v>0</v>
      </c>
    </row>
    <row r="39" spans="1:16" s="14" customFormat="1" x14ac:dyDescent="0.2">
      <c r="A39" t="s">
        <v>454</v>
      </c>
      <c r="B39" t="s">
        <v>455</v>
      </c>
      <c r="C39"/>
      <c r="D39" t="s">
        <v>19</v>
      </c>
      <c r="E39" t="s">
        <v>11</v>
      </c>
      <c r="F39" t="s">
        <v>12</v>
      </c>
      <c r="G39" t="s">
        <v>13</v>
      </c>
      <c r="H39" s="8">
        <v>0.3</v>
      </c>
      <c r="I39"/>
      <c r="J39" s="10"/>
      <c r="K39" s="39">
        <f t="shared" si="13"/>
        <v>1</v>
      </c>
      <c r="L39" s="40">
        <f t="shared" si="14"/>
        <v>0.3</v>
      </c>
      <c r="M39" s="39">
        <f t="shared" si="15"/>
        <v>0</v>
      </c>
      <c r="N39" s="41">
        <f t="shared" si="16"/>
        <v>0</v>
      </c>
      <c r="O39" s="20">
        <f t="shared" si="19"/>
        <v>1</v>
      </c>
      <c r="P39" s="19">
        <f t="shared" si="20"/>
        <v>0.3</v>
      </c>
    </row>
    <row r="40" spans="1:16" x14ac:dyDescent="0.2">
      <c r="A40" s="1" t="s">
        <v>466</v>
      </c>
      <c r="B40" s="1"/>
      <c r="C40" s="1"/>
      <c r="D40" s="1"/>
      <c r="E40" s="1"/>
      <c r="F40" s="1"/>
      <c r="G40" s="1"/>
      <c r="H40" s="9">
        <f>SUM(H16:H39)</f>
        <v>4.7999999999999989</v>
      </c>
      <c r="I40" s="15"/>
      <c r="J40" s="22">
        <f t="shared" ref="J40:P40" si="27">SUM(J16:J39)</f>
        <v>0.4</v>
      </c>
      <c r="K40" s="23">
        <f t="shared" si="27"/>
        <v>20</v>
      </c>
      <c r="L40" s="31">
        <f t="shared" si="27"/>
        <v>4.1999999999999993</v>
      </c>
      <c r="M40" s="23">
        <f t="shared" si="27"/>
        <v>4</v>
      </c>
      <c r="N40" s="21">
        <f t="shared" si="27"/>
        <v>1</v>
      </c>
      <c r="O40" s="30">
        <f t="shared" si="27"/>
        <v>24</v>
      </c>
      <c r="P40" s="52">
        <f t="shared" si="27"/>
        <v>5.1999999999999984</v>
      </c>
    </row>
    <row r="41" spans="1:16" x14ac:dyDescent="0.2">
      <c r="A41" t="s">
        <v>14</v>
      </c>
      <c r="B41" t="s">
        <v>15</v>
      </c>
      <c r="C41" t="s">
        <v>656</v>
      </c>
      <c r="D41" t="s">
        <v>16</v>
      </c>
      <c r="E41" t="s">
        <v>11</v>
      </c>
      <c r="F41" t="s">
        <v>12</v>
      </c>
      <c r="G41" t="s">
        <v>13</v>
      </c>
      <c r="H41" s="8">
        <v>0.2</v>
      </c>
      <c r="J41" s="10"/>
      <c r="K41" s="39">
        <f t="shared" ref="K41:K44" si="28">IF(IFERROR(FIND("Tecnologo",G41),0)=0,1,0)</f>
        <v>1</v>
      </c>
      <c r="L41" s="40">
        <f t="shared" ref="L41:L44" si="29">IF(IFERROR(FIND("Tecnologo",G41),0)=0,H41+J41,0)</f>
        <v>0.2</v>
      </c>
      <c r="M41" s="39">
        <f t="shared" ref="M41:M44" si="30">IF(IFERROR(FIND("Tecnologo",G41),0)=0,0,1)</f>
        <v>0</v>
      </c>
      <c r="N41" s="41">
        <f t="shared" ref="N41:N44" si="31">IF(IFERROR(FIND("Tecnologo",G41),0)=0,0,H41+J41)</f>
        <v>0</v>
      </c>
      <c r="O41" s="20">
        <f t="shared" ref="O41:O44" si="32">K41+M41</f>
        <v>1</v>
      </c>
      <c r="P41" s="19">
        <f t="shared" ref="P41:P44" si="33">L41+N41</f>
        <v>0.2</v>
      </c>
    </row>
    <row r="42" spans="1:16" x14ac:dyDescent="0.2">
      <c r="A42" t="s">
        <v>554</v>
      </c>
      <c r="B42" t="s">
        <v>555</v>
      </c>
      <c r="D42" t="s">
        <v>16</v>
      </c>
      <c r="E42" t="s">
        <v>11</v>
      </c>
      <c r="F42" t="s">
        <v>12</v>
      </c>
      <c r="G42" t="s">
        <v>21</v>
      </c>
      <c r="H42" s="8">
        <v>1</v>
      </c>
      <c r="J42" s="10"/>
      <c r="K42" s="39">
        <f t="shared" ref="K42:K43" si="34">IF(IFERROR(FIND("Tecnologo",G42),0)=0,1,0)</f>
        <v>1</v>
      </c>
      <c r="L42" s="40">
        <f t="shared" ref="L42:L43" si="35">IF(IFERROR(FIND("Tecnologo",G42),0)=0,H42+J42,0)</f>
        <v>1</v>
      </c>
      <c r="M42" s="39">
        <f t="shared" ref="M42:M43" si="36">IF(IFERROR(FIND("Tecnologo",G42),0)=0,0,1)</f>
        <v>0</v>
      </c>
      <c r="N42" s="41">
        <f t="shared" ref="N42:N43" si="37">IF(IFERROR(FIND("Tecnologo",G42),0)=0,0,H42+J42)</f>
        <v>0</v>
      </c>
      <c r="O42" s="20">
        <f t="shared" ref="O42:O43" si="38">K42+M42</f>
        <v>1</v>
      </c>
      <c r="P42" s="19">
        <f t="shared" ref="P42:P43" si="39">L42+N42</f>
        <v>1</v>
      </c>
    </row>
    <row r="43" spans="1:16" x14ac:dyDescent="0.2">
      <c r="A43" t="s">
        <v>658</v>
      </c>
      <c r="B43" t="s">
        <v>659</v>
      </c>
      <c r="D43" t="s">
        <v>16</v>
      </c>
      <c r="E43" t="s">
        <v>11</v>
      </c>
      <c r="F43" t="s">
        <v>12</v>
      </c>
      <c r="G43" t="s">
        <v>494</v>
      </c>
      <c r="H43" s="8"/>
      <c r="J43" s="10"/>
      <c r="K43" s="39">
        <f t="shared" si="34"/>
        <v>1</v>
      </c>
      <c r="L43" s="40">
        <f t="shared" si="35"/>
        <v>0</v>
      </c>
      <c r="M43" s="39">
        <f t="shared" si="36"/>
        <v>0</v>
      </c>
      <c r="N43" s="41">
        <f t="shared" si="37"/>
        <v>0</v>
      </c>
      <c r="O43" s="20">
        <f t="shared" si="38"/>
        <v>1</v>
      </c>
      <c r="P43" s="19">
        <f t="shared" si="39"/>
        <v>0</v>
      </c>
    </row>
    <row r="44" spans="1:16" s="5" customFormat="1" x14ac:dyDescent="0.2">
      <c r="A44" t="s">
        <v>370</v>
      </c>
      <c r="B44" t="s">
        <v>371</v>
      </c>
      <c r="C44" t="s">
        <v>657</v>
      </c>
      <c r="D44" t="s">
        <v>16</v>
      </c>
      <c r="E44" t="s">
        <v>11</v>
      </c>
      <c r="F44" t="s">
        <v>12</v>
      </c>
      <c r="G44" t="s">
        <v>494</v>
      </c>
      <c r="H44" s="8">
        <v>0.2</v>
      </c>
      <c r="I44"/>
      <c r="J44" s="10"/>
      <c r="K44" s="39">
        <f t="shared" si="28"/>
        <v>1</v>
      </c>
      <c r="L44" s="40">
        <f t="shared" si="29"/>
        <v>0.2</v>
      </c>
      <c r="M44" s="39">
        <f t="shared" si="30"/>
        <v>0</v>
      </c>
      <c r="N44" s="41">
        <f t="shared" si="31"/>
        <v>0</v>
      </c>
      <c r="O44" s="20">
        <f t="shared" si="32"/>
        <v>1</v>
      </c>
      <c r="P44" s="19">
        <f t="shared" si="33"/>
        <v>0.2</v>
      </c>
    </row>
    <row r="45" spans="1:16" s="7" customFormat="1" x14ac:dyDescent="0.2">
      <c r="A45" s="1" t="s">
        <v>467</v>
      </c>
      <c r="B45" s="1"/>
      <c r="C45" s="1"/>
      <c r="D45" s="1"/>
      <c r="E45" s="1"/>
      <c r="F45" s="1"/>
      <c r="G45" s="1"/>
      <c r="H45" s="9">
        <f>SUM(H41:H44)</f>
        <v>1.4</v>
      </c>
      <c r="I45" s="15"/>
      <c r="J45" s="47">
        <f>SUM(J41:J44)</f>
        <v>0</v>
      </c>
      <c r="K45" s="23">
        <f>SUM(K41:K44)</f>
        <v>4</v>
      </c>
      <c r="L45" s="31">
        <f t="shared" ref="L45:P45" si="40">SUM(L41:L44)</f>
        <v>1.4</v>
      </c>
      <c r="M45" s="23">
        <f t="shared" si="40"/>
        <v>0</v>
      </c>
      <c r="N45" s="31">
        <f t="shared" si="40"/>
        <v>0</v>
      </c>
      <c r="O45" s="30">
        <f t="shared" si="40"/>
        <v>4</v>
      </c>
      <c r="P45" s="25">
        <f t="shared" si="40"/>
        <v>1.4</v>
      </c>
    </row>
    <row r="46" spans="1:16" s="7" customFormat="1" x14ac:dyDescent="0.2">
      <c r="A46" s="7" t="s">
        <v>561</v>
      </c>
      <c r="B46" s="7" t="s">
        <v>328</v>
      </c>
      <c r="C46" s="7" t="s">
        <v>563</v>
      </c>
      <c r="D46" s="7" t="s">
        <v>117</v>
      </c>
      <c r="E46" s="7" t="s">
        <v>11</v>
      </c>
      <c r="F46" s="7" t="s">
        <v>20</v>
      </c>
      <c r="G46" s="7" t="s">
        <v>50</v>
      </c>
      <c r="H46" s="38">
        <v>0.1</v>
      </c>
      <c r="J46" s="48"/>
      <c r="K46" s="39">
        <f t="shared" ref="K46:K47" si="41">IF(IFERROR(FIND("Tecnologo",G46),0)=0,1,0)</f>
        <v>1</v>
      </c>
      <c r="L46" s="40">
        <f t="shared" ref="L46:L47" si="42">IF(IFERROR(FIND("Tecnologo",G46),0)=0,H46+J46,0)</f>
        <v>0.1</v>
      </c>
      <c r="M46" s="39">
        <f t="shared" ref="M46:M47" si="43">IF(IFERROR(FIND("Tecnologo",G46),0)=0,0,1)</f>
        <v>0</v>
      </c>
      <c r="N46" s="41">
        <f t="shared" ref="N46:N47" si="44">IF(IFERROR(FIND("Tecnologo",G46),0)=0,0,H46+J46)</f>
        <v>0</v>
      </c>
      <c r="O46" s="20">
        <f t="shared" ref="O46:O47" si="45">K46+M46</f>
        <v>1</v>
      </c>
      <c r="P46" s="19">
        <f t="shared" ref="P46:P47" si="46">L46+N46</f>
        <v>0.1</v>
      </c>
    </row>
    <row r="47" spans="1:16" x14ac:dyDescent="0.2">
      <c r="A47" s="7" t="s">
        <v>562</v>
      </c>
      <c r="B47" s="7" t="s">
        <v>54</v>
      </c>
      <c r="C47" s="7" t="s">
        <v>116</v>
      </c>
      <c r="D47" s="7" t="s">
        <v>117</v>
      </c>
      <c r="E47" s="7" t="s">
        <v>11</v>
      </c>
      <c r="F47" s="7" t="s">
        <v>12</v>
      </c>
      <c r="G47" s="7" t="s">
        <v>41</v>
      </c>
      <c r="H47" s="38"/>
      <c r="I47" s="7"/>
      <c r="J47" s="48"/>
      <c r="K47" s="39">
        <f t="shared" si="41"/>
        <v>1</v>
      </c>
      <c r="L47" s="40">
        <f t="shared" si="42"/>
        <v>0</v>
      </c>
      <c r="M47" s="39">
        <f t="shared" si="43"/>
        <v>0</v>
      </c>
      <c r="N47" s="41">
        <f t="shared" si="44"/>
        <v>0</v>
      </c>
      <c r="O47" s="20">
        <f t="shared" si="45"/>
        <v>1</v>
      </c>
      <c r="P47" s="19">
        <f t="shared" si="46"/>
        <v>0</v>
      </c>
    </row>
    <row r="48" spans="1:16" x14ac:dyDescent="0.2">
      <c r="A48" t="s">
        <v>147</v>
      </c>
      <c r="B48" t="s">
        <v>148</v>
      </c>
      <c r="C48" t="s">
        <v>149</v>
      </c>
      <c r="D48" t="s">
        <v>117</v>
      </c>
      <c r="E48" t="s">
        <v>11</v>
      </c>
      <c r="F48" t="s">
        <v>20</v>
      </c>
      <c r="G48" t="s">
        <v>50</v>
      </c>
      <c r="H48" s="8">
        <v>0.2</v>
      </c>
      <c r="J48" s="10"/>
      <c r="K48" s="39">
        <f t="shared" ref="K48:K57" si="47">IF(IFERROR(FIND("Tecnologo",G48),0)=0,1,0)</f>
        <v>1</v>
      </c>
      <c r="L48" s="40">
        <f t="shared" ref="L48:L57" si="48">IF(IFERROR(FIND("Tecnologo",G48),0)=0,H48+J48,0)</f>
        <v>0.2</v>
      </c>
      <c r="M48" s="39">
        <f t="shared" ref="M48:M57" si="49">IF(IFERROR(FIND("Tecnologo",G48),0)=0,0,1)</f>
        <v>0</v>
      </c>
      <c r="N48" s="41">
        <f t="shared" ref="N48:N57" si="50">IF(IFERROR(FIND("Tecnologo",G48),0)=0,0,H48+J48)</f>
        <v>0</v>
      </c>
      <c r="O48" s="20">
        <f t="shared" ref="O48:O57" si="51">K48+M48</f>
        <v>1</v>
      </c>
      <c r="P48" s="19">
        <f t="shared" ref="P48:P57" si="52">L48+N48</f>
        <v>0.2</v>
      </c>
    </row>
    <row r="49" spans="1:16" x14ac:dyDescent="0.2">
      <c r="A49" t="s">
        <v>650</v>
      </c>
      <c r="B49" t="s">
        <v>651</v>
      </c>
      <c r="D49" t="s">
        <v>117</v>
      </c>
      <c r="E49" t="s">
        <v>11</v>
      </c>
      <c r="F49" t="s">
        <v>12</v>
      </c>
      <c r="G49" t="s">
        <v>26</v>
      </c>
      <c r="H49" s="8">
        <v>0.3</v>
      </c>
      <c r="J49" s="10"/>
      <c r="K49" s="39">
        <f t="shared" si="47"/>
        <v>1</v>
      </c>
      <c r="L49" s="40">
        <f t="shared" si="48"/>
        <v>0.3</v>
      </c>
      <c r="M49" s="39">
        <f t="shared" si="49"/>
        <v>0</v>
      </c>
      <c r="N49" s="41">
        <f t="shared" si="50"/>
        <v>0</v>
      </c>
      <c r="O49" s="20">
        <f t="shared" si="51"/>
        <v>1</v>
      </c>
      <c r="P49" s="19">
        <f t="shared" si="52"/>
        <v>0.3</v>
      </c>
    </row>
    <row r="50" spans="1:16" x14ac:dyDescent="0.2">
      <c r="A50" t="s">
        <v>231</v>
      </c>
      <c r="B50" t="s">
        <v>145</v>
      </c>
      <c r="D50" t="s">
        <v>117</v>
      </c>
      <c r="E50" t="s">
        <v>126</v>
      </c>
      <c r="F50" t="s">
        <v>12</v>
      </c>
      <c r="G50" t="s">
        <v>232</v>
      </c>
      <c r="H50" s="8">
        <v>0.1</v>
      </c>
      <c r="J50" s="10"/>
      <c r="K50" s="39">
        <f t="shared" si="47"/>
        <v>1</v>
      </c>
      <c r="L50" s="40">
        <f t="shared" si="48"/>
        <v>0.1</v>
      </c>
      <c r="M50" s="39">
        <f t="shared" si="49"/>
        <v>0</v>
      </c>
      <c r="N50" s="41">
        <f t="shared" si="50"/>
        <v>0</v>
      </c>
      <c r="O50" s="20">
        <f t="shared" si="51"/>
        <v>1</v>
      </c>
      <c r="P50" s="19">
        <f t="shared" si="52"/>
        <v>0.1</v>
      </c>
    </row>
    <row r="51" spans="1:16" x14ac:dyDescent="0.2">
      <c r="A51" t="s">
        <v>242</v>
      </c>
      <c r="B51" t="s">
        <v>243</v>
      </c>
      <c r="D51" t="s">
        <v>117</v>
      </c>
      <c r="E51" t="s">
        <v>11</v>
      </c>
      <c r="F51" t="s">
        <v>12</v>
      </c>
      <c r="G51" t="s">
        <v>13</v>
      </c>
      <c r="H51" s="8">
        <v>0.3</v>
      </c>
      <c r="J51" s="10"/>
      <c r="K51" s="39">
        <f t="shared" si="47"/>
        <v>1</v>
      </c>
      <c r="L51" s="40">
        <f t="shared" si="48"/>
        <v>0.3</v>
      </c>
      <c r="M51" s="39">
        <f t="shared" si="49"/>
        <v>0</v>
      </c>
      <c r="N51" s="41">
        <f t="shared" si="50"/>
        <v>0</v>
      </c>
      <c r="O51" s="20">
        <f t="shared" si="51"/>
        <v>1</v>
      </c>
      <c r="P51" s="19">
        <f t="shared" si="52"/>
        <v>0.3</v>
      </c>
    </row>
    <row r="52" spans="1:16" x14ac:dyDescent="0.2">
      <c r="A52" t="s">
        <v>262</v>
      </c>
      <c r="B52" t="s">
        <v>133</v>
      </c>
      <c r="D52" t="s">
        <v>117</v>
      </c>
      <c r="E52" t="s">
        <v>11</v>
      </c>
      <c r="F52" t="s">
        <v>12</v>
      </c>
      <c r="G52" t="s">
        <v>13</v>
      </c>
      <c r="H52" s="8">
        <v>0.1</v>
      </c>
      <c r="J52" s="10"/>
      <c r="K52" s="39">
        <f t="shared" si="47"/>
        <v>1</v>
      </c>
      <c r="L52" s="40">
        <f t="shared" si="48"/>
        <v>0.1</v>
      </c>
      <c r="M52" s="39">
        <f t="shared" si="49"/>
        <v>0</v>
      </c>
      <c r="N52" s="41">
        <f t="shared" si="50"/>
        <v>0</v>
      </c>
      <c r="O52" s="20">
        <f t="shared" si="51"/>
        <v>1</v>
      </c>
      <c r="P52" s="19">
        <f t="shared" si="52"/>
        <v>0.1</v>
      </c>
    </row>
    <row r="53" spans="1:16" x14ac:dyDescent="0.2">
      <c r="A53" t="s">
        <v>283</v>
      </c>
      <c r="B53" t="s">
        <v>64</v>
      </c>
      <c r="C53" t="s">
        <v>284</v>
      </c>
      <c r="D53" t="s">
        <v>117</v>
      </c>
      <c r="E53" t="s">
        <v>126</v>
      </c>
      <c r="F53" t="s">
        <v>20</v>
      </c>
      <c r="G53" t="s">
        <v>285</v>
      </c>
      <c r="H53" s="8">
        <v>0</v>
      </c>
      <c r="J53" s="10"/>
      <c r="K53" s="39">
        <f t="shared" si="47"/>
        <v>1</v>
      </c>
      <c r="L53" s="40">
        <f t="shared" si="48"/>
        <v>0</v>
      </c>
      <c r="M53" s="39">
        <f t="shared" si="49"/>
        <v>0</v>
      </c>
      <c r="N53" s="41">
        <f t="shared" si="50"/>
        <v>0</v>
      </c>
      <c r="O53" s="20">
        <f t="shared" si="51"/>
        <v>1</v>
      </c>
      <c r="P53" s="19">
        <f t="shared" si="52"/>
        <v>0</v>
      </c>
    </row>
    <row r="54" spans="1:16" x14ac:dyDescent="0.2">
      <c r="A54" t="s">
        <v>312</v>
      </c>
      <c r="B54" t="s">
        <v>313</v>
      </c>
      <c r="C54" t="s">
        <v>314</v>
      </c>
      <c r="D54" t="s">
        <v>117</v>
      </c>
      <c r="E54" t="s">
        <v>11</v>
      </c>
      <c r="F54" t="s">
        <v>12</v>
      </c>
      <c r="G54" t="s">
        <v>315</v>
      </c>
      <c r="H54" s="8">
        <v>0.2</v>
      </c>
      <c r="J54" s="10"/>
      <c r="K54" s="39">
        <f t="shared" si="47"/>
        <v>1</v>
      </c>
      <c r="L54" s="40">
        <f t="shared" si="48"/>
        <v>0.2</v>
      </c>
      <c r="M54" s="39">
        <f t="shared" si="49"/>
        <v>0</v>
      </c>
      <c r="N54" s="41">
        <f t="shared" si="50"/>
        <v>0</v>
      </c>
      <c r="O54" s="20">
        <f t="shared" si="51"/>
        <v>1</v>
      </c>
      <c r="P54" s="19">
        <f t="shared" si="52"/>
        <v>0.2</v>
      </c>
    </row>
    <row r="55" spans="1:16" x14ac:dyDescent="0.2">
      <c r="A55" t="s">
        <v>560</v>
      </c>
      <c r="B55" t="s">
        <v>322</v>
      </c>
      <c r="C55" t="s">
        <v>116</v>
      </c>
      <c r="D55" t="s">
        <v>117</v>
      </c>
      <c r="E55" t="s">
        <v>66</v>
      </c>
      <c r="F55" t="s">
        <v>20</v>
      </c>
      <c r="G55" t="s">
        <v>92</v>
      </c>
      <c r="H55" s="8">
        <v>0.3</v>
      </c>
      <c r="J55" s="10"/>
      <c r="K55" s="39">
        <f t="shared" si="47"/>
        <v>0</v>
      </c>
      <c r="L55" s="40">
        <f t="shared" si="48"/>
        <v>0</v>
      </c>
      <c r="M55" s="39">
        <f t="shared" si="49"/>
        <v>1</v>
      </c>
      <c r="N55" s="41">
        <f t="shared" si="50"/>
        <v>0.3</v>
      </c>
      <c r="O55" s="20">
        <f t="shared" si="51"/>
        <v>1</v>
      </c>
      <c r="P55" s="19">
        <f t="shared" si="52"/>
        <v>0.3</v>
      </c>
    </row>
    <row r="56" spans="1:16" x14ac:dyDescent="0.2">
      <c r="A56" t="s">
        <v>396</v>
      </c>
      <c r="B56" t="s">
        <v>236</v>
      </c>
      <c r="C56" t="s">
        <v>397</v>
      </c>
      <c r="D56" t="s">
        <v>117</v>
      </c>
      <c r="E56" t="s">
        <v>11</v>
      </c>
      <c r="F56" t="s">
        <v>20</v>
      </c>
      <c r="G56" t="s">
        <v>21</v>
      </c>
      <c r="H56" s="8">
        <v>0.5</v>
      </c>
      <c r="J56" s="10"/>
      <c r="K56" s="39">
        <f t="shared" si="47"/>
        <v>1</v>
      </c>
      <c r="L56" s="40">
        <f t="shared" si="48"/>
        <v>0.5</v>
      </c>
      <c r="M56" s="39">
        <f t="shared" si="49"/>
        <v>0</v>
      </c>
      <c r="N56" s="41">
        <f t="shared" si="50"/>
        <v>0</v>
      </c>
      <c r="O56" s="20">
        <f t="shared" si="51"/>
        <v>1</v>
      </c>
      <c r="P56" s="19">
        <f t="shared" si="52"/>
        <v>0.5</v>
      </c>
    </row>
    <row r="57" spans="1:16" s="5" customFormat="1" x14ac:dyDescent="0.2">
      <c r="A57" t="s">
        <v>419</v>
      </c>
      <c r="B57" t="s">
        <v>420</v>
      </c>
      <c r="C57"/>
      <c r="D57" t="s">
        <v>117</v>
      </c>
      <c r="E57" t="s">
        <v>11</v>
      </c>
      <c r="F57" t="s">
        <v>20</v>
      </c>
      <c r="G57" t="s">
        <v>21</v>
      </c>
      <c r="H57" s="8">
        <v>0.3</v>
      </c>
      <c r="I57"/>
      <c r="J57" s="10"/>
      <c r="K57" s="39">
        <f t="shared" si="47"/>
        <v>1</v>
      </c>
      <c r="L57" s="40">
        <f t="shared" si="48"/>
        <v>0.3</v>
      </c>
      <c r="M57" s="39">
        <f t="shared" si="49"/>
        <v>0</v>
      </c>
      <c r="N57" s="41">
        <f t="shared" si="50"/>
        <v>0</v>
      </c>
      <c r="O57" s="20">
        <f t="shared" si="51"/>
        <v>1</v>
      </c>
      <c r="P57" s="19">
        <f t="shared" si="52"/>
        <v>0.3</v>
      </c>
    </row>
    <row r="58" spans="1:16" s="7" customFormat="1" x14ac:dyDescent="0.2">
      <c r="A58" s="1" t="s">
        <v>468</v>
      </c>
      <c r="B58" s="1"/>
      <c r="C58" s="1"/>
      <c r="D58" s="1"/>
      <c r="E58" s="1"/>
      <c r="F58" s="1"/>
      <c r="G58" s="1"/>
      <c r="H58" s="9">
        <f>SUM(H48:H57)</f>
        <v>2.2999999999999998</v>
      </c>
      <c r="I58" s="1"/>
      <c r="J58" s="47">
        <f>SUM(J48:J57)</f>
        <v>0</v>
      </c>
      <c r="K58" s="23">
        <f t="shared" ref="K58:P58" si="53">SUM(K48:K57)</f>
        <v>9</v>
      </c>
      <c r="L58" s="31">
        <f t="shared" si="53"/>
        <v>2</v>
      </c>
      <c r="M58" s="23">
        <f t="shared" si="53"/>
        <v>1</v>
      </c>
      <c r="N58" s="31">
        <f t="shared" si="53"/>
        <v>0.3</v>
      </c>
      <c r="O58" s="30">
        <f t="shared" si="53"/>
        <v>10</v>
      </c>
      <c r="P58" s="52">
        <f t="shared" si="53"/>
        <v>2.2999999999999998</v>
      </c>
    </row>
    <row r="59" spans="1:16" x14ac:dyDescent="0.2">
      <c r="A59" s="7" t="s">
        <v>737</v>
      </c>
      <c r="B59" s="7" t="s">
        <v>145</v>
      </c>
      <c r="C59" t="s">
        <v>720</v>
      </c>
      <c r="D59" s="7" t="s">
        <v>123</v>
      </c>
      <c r="E59" s="7" t="s">
        <v>66</v>
      </c>
      <c r="F59" s="7" t="s">
        <v>20</v>
      </c>
      <c r="G59" s="7" t="s">
        <v>67</v>
      </c>
      <c r="H59" s="38">
        <v>0</v>
      </c>
      <c r="I59" s="7" t="s">
        <v>719</v>
      </c>
      <c r="J59" s="38">
        <v>0.05</v>
      </c>
      <c r="K59" s="39">
        <f t="shared" ref="K59" si="54">IF(IFERROR(FIND("Tecnologo",G59),0)=0,1,0)</f>
        <v>0</v>
      </c>
      <c r="L59" s="40">
        <f t="shared" ref="L59" si="55">IF(IFERROR(FIND("Tecnologo",G59),0)=0,H59+J59,0)</f>
        <v>0</v>
      </c>
      <c r="M59" s="39">
        <f t="shared" ref="M59" si="56">IF(IFERROR(FIND("Tecnologo",G59),0)=0,0,1)</f>
        <v>1</v>
      </c>
      <c r="N59" s="41">
        <f t="shared" ref="N59" si="57">IF(IFERROR(FIND("Tecnologo",G59),0)=0,0,H59+J59)</f>
        <v>0.05</v>
      </c>
      <c r="O59" s="20">
        <f t="shared" ref="O59" si="58">K59+M59</f>
        <v>1</v>
      </c>
      <c r="P59" s="19">
        <f t="shared" ref="P59" si="59">L59+N59</f>
        <v>0.05</v>
      </c>
    </row>
    <row r="60" spans="1:16" x14ac:dyDescent="0.2">
      <c r="A60" s="7" t="s">
        <v>738</v>
      </c>
      <c r="B60" s="7" t="s">
        <v>529</v>
      </c>
      <c r="C60" t="s">
        <v>720</v>
      </c>
      <c r="D60" s="7" t="s">
        <v>123</v>
      </c>
      <c r="E60" s="7" t="s">
        <v>11</v>
      </c>
      <c r="F60" s="7" t="s">
        <v>20</v>
      </c>
      <c r="G60" s="7" t="s">
        <v>204</v>
      </c>
      <c r="H60" s="38">
        <v>0</v>
      </c>
      <c r="I60" s="7" t="s">
        <v>719</v>
      </c>
      <c r="J60" s="38">
        <v>0.05</v>
      </c>
      <c r="K60" s="39">
        <f t="shared" ref="K60" si="60">IF(IFERROR(FIND("Tecnologo",G60),0)=0,1,0)</f>
        <v>1</v>
      </c>
      <c r="L60" s="40">
        <f t="shared" ref="L60" si="61">IF(IFERROR(FIND("Tecnologo",G60),0)=0,H60+J60,0)</f>
        <v>0.05</v>
      </c>
      <c r="M60" s="39">
        <f t="shared" ref="M60" si="62">IF(IFERROR(FIND("Tecnologo",G60),0)=0,0,1)</f>
        <v>0</v>
      </c>
      <c r="N60" s="41">
        <f t="shared" ref="N60" si="63">IF(IFERROR(FIND("Tecnologo",G60),0)=0,0,H60+J60)</f>
        <v>0</v>
      </c>
      <c r="O60" s="20">
        <f t="shared" ref="O60" si="64">K60+M60</f>
        <v>1</v>
      </c>
      <c r="P60" s="19">
        <f t="shared" ref="P60" si="65">L60+N60</f>
        <v>0.05</v>
      </c>
    </row>
    <row r="61" spans="1:16" x14ac:dyDescent="0.2">
      <c r="A61" s="7" t="s">
        <v>515</v>
      </c>
      <c r="B61" s="7" t="s">
        <v>516</v>
      </c>
      <c r="C61" s="7" t="s">
        <v>517</v>
      </c>
      <c r="D61" s="7" t="s">
        <v>123</v>
      </c>
      <c r="E61" s="7" t="s">
        <v>11</v>
      </c>
      <c r="F61" s="7" t="s">
        <v>12</v>
      </c>
      <c r="G61" s="7" t="s">
        <v>13</v>
      </c>
      <c r="H61" s="38">
        <v>0.1</v>
      </c>
      <c r="I61" s="7"/>
      <c r="J61" s="12"/>
      <c r="K61" s="39">
        <f t="shared" ref="K61" si="66">IF(IFERROR(FIND("Tecnologo",G61),0)=0,1,0)</f>
        <v>1</v>
      </c>
      <c r="L61" s="40">
        <f t="shared" ref="L61" si="67">IF(IFERROR(FIND("Tecnologo",G61),0)=0,H61+J61,0)</f>
        <v>0.1</v>
      </c>
      <c r="M61" s="39">
        <f t="shared" ref="M61" si="68">IF(IFERROR(FIND("Tecnologo",G61),0)=0,0,1)</f>
        <v>0</v>
      </c>
      <c r="N61" s="41">
        <f t="shared" ref="N61" si="69">IF(IFERROR(FIND("Tecnologo",G61),0)=0,0,H61+J61)</f>
        <v>0</v>
      </c>
      <c r="O61" s="20">
        <f t="shared" ref="O61" si="70">K61+M61</f>
        <v>1</v>
      </c>
      <c r="P61" s="19">
        <f t="shared" ref="P61" si="71">L61+N61</f>
        <v>0.1</v>
      </c>
    </row>
    <row r="62" spans="1:16" x14ac:dyDescent="0.2">
      <c r="A62" t="s">
        <v>159</v>
      </c>
      <c r="B62" t="s">
        <v>145</v>
      </c>
      <c r="C62" t="s">
        <v>514</v>
      </c>
      <c r="D62" t="s">
        <v>123</v>
      </c>
      <c r="E62" t="s">
        <v>11</v>
      </c>
      <c r="F62" t="s">
        <v>20</v>
      </c>
      <c r="G62" t="s">
        <v>50</v>
      </c>
      <c r="H62" s="8">
        <v>0.1</v>
      </c>
      <c r="J62" s="10"/>
      <c r="K62" s="39">
        <f t="shared" ref="K62:K73" si="72">IF(IFERROR(FIND("Tecnologo",G62),0)=0,1,0)</f>
        <v>1</v>
      </c>
      <c r="L62" s="40">
        <f t="shared" ref="L62:L73" si="73">IF(IFERROR(FIND("Tecnologo",G62),0)=0,H62+J62,0)</f>
        <v>0.1</v>
      </c>
      <c r="M62" s="39">
        <f t="shared" ref="M62:M73" si="74">IF(IFERROR(FIND("Tecnologo",G62),0)=0,0,1)</f>
        <v>0</v>
      </c>
      <c r="N62" s="41">
        <f t="shared" ref="N62:N73" si="75">IF(IFERROR(FIND("Tecnologo",G62),0)=0,0,H62+J62)</f>
        <v>0</v>
      </c>
      <c r="O62" s="20">
        <f t="shared" ref="O62:O73" si="76">K62+M62</f>
        <v>1</v>
      </c>
      <c r="P62" s="19">
        <f t="shared" ref="P62:P73" si="77">L62+N62</f>
        <v>0.1</v>
      </c>
    </row>
    <row r="63" spans="1:16" x14ac:dyDescent="0.2">
      <c r="A63" t="s">
        <v>175</v>
      </c>
      <c r="B63" t="s">
        <v>176</v>
      </c>
      <c r="C63" t="s">
        <v>504</v>
      </c>
      <c r="D63" t="s">
        <v>123</v>
      </c>
      <c r="E63" t="s">
        <v>11</v>
      </c>
      <c r="F63" t="s">
        <v>20</v>
      </c>
      <c r="G63" t="s">
        <v>50</v>
      </c>
      <c r="H63" s="8">
        <v>0.1</v>
      </c>
      <c r="J63" s="10"/>
      <c r="K63" s="39">
        <f t="shared" si="72"/>
        <v>1</v>
      </c>
      <c r="L63" s="40">
        <f t="shared" si="73"/>
        <v>0.1</v>
      </c>
      <c r="M63" s="39">
        <f t="shared" si="74"/>
        <v>0</v>
      </c>
      <c r="N63" s="41">
        <f t="shared" si="75"/>
        <v>0</v>
      </c>
      <c r="O63" s="20">
        <f t="shared" si="76"/>
        <v>1</v>
      </c>
      <c r="P63" s="19">
        <f t="shared" si="77"/>
        <v>0.1</v>
      </c>
    </row>
    <row r="64" spans="1:16" x14ac:dyDescent="0.2">
      <c r="A64" s="7" t="s">
        <v>739</v>
      </c>
      <c r="B64" s="7" t="s">
        <v>740</v>
      </c>
      <c r="C64" t="s">
        <v>720</v>
      </c>
      <c r="D64" s="7" t="s">
        <v>123</v>
      </c>
      <c r="E64" s="7" t="s">
        <v>11</v>
      </c>
      <c r="F64" s="7" t="s">
        <v>12</v>
      </c>
      <c r="G64" s="7" t="s">
        <v>26</v>
      </c>
      <c r="H64" s="38">
        <v>0</v>
      </c>
      <c r="I64" s="7" t="s">
        <v>719</v>
      </c>
      <c r="J64" s="38">
        <v>0.5</v>
      </c>
      <c r="K64" s="39">
        <f t="shared" si="72"/>
        <v>1</v>
      </c>
      <c r="L64" s="40">
        <f t="shared" si="73"/>
        <v>0.5</v>
      </c>
      <c r="M64" s="39">
        <f t="shared" si="74"/>
        <v>0</v>
      </c>
      <c r="N64" s="41">
        <f t="shared" si="75"/>
        <v>0</v>
      </c>
      <c r="O64" s="20">
        <f t="shared" si="76"/>
        <v>1</v>
      </c>
      <c r="P64" s="19">
        <f t="shared" si="77"/>
        <v>0.5</v>
      </c>
    </row>
    <row r="65" spans="1:16" x14ac:dyDescent="0.2">
      <c r="A65" t="s">
        <v>220</v>
      </c>
      <c r="B65" t="s">
        <v>221</v>
      </c>
      <c r="C65" t="s">
        <v>720</v>
      </c>
      <c r="D65" t="s">
        <v>123</v>
      </c>
      <c r="E65" t="s">
        <v>66</v>
      </c>
      <c r="F65" t="s">
        <v>20</v>
      </c>
      <c r="G65" t="s">
        <v>222</v>
      </c>
      <c r="H65" s="8">
        <v>0.05</v>
      </c>
      <c r="I65" t="s">
        <v>719</v>
      </c>
      <c r="J65" s="8">
        <v>0.1</v>
      </c>
      <c r="K65" s="39">
        <f t="shared" si="72"/>
        <v>0</v>
      </c>
      <c r="L65" s="40">
        <f t="shared" si="73"/>
        <v>0</v>
      </c>
      <c r="M65" s="39">
        <f t="shared" si="74"/>
        <v>1</v>
      </c>
      <c r="N65" s="41">
        <f t="shared" si="75"/>
        <v>0.15000000000000002</v>
      </c>
      <c r="O65" s="20">
        <f t="shared" si="76"/>
        <v>1</v>
      </c>
      <c r="P65" s="19">
        <f t="shared" si="77"/>
        <v>0.15000000000000002</v>
      </c>
    </row>
    <row r="66" spans="1:16" x14ac:dyDescent="0.2">
      <c r="A66" t="s">
        <v>227</v>
      </c>
      <c r="B66" t="s">
        <v>18</v>
      </c>
      <c r="C66" t="s">
        <v>503</v>
      </c>
      <c r="D66" t="s">
        <v>123</v>
      </c>
      <c r="E66" t="s">
        <v>11</v>
      </c>
      <c r="F66" t="s">
        <v>20</v>
      </c>
      <c r="G66" t="s">
        <v>50</v>
      </c>
      <c r="H66" s="8">
        <v>0.1</v>
      </c>
      <c r="J66" s="10"/>
      <c r="K66" s="39">
        <f t="shared" si="72"/>
        <v>1</v>
      </c>
      <c r="L66" s="40">
        <f t="shared" si="73"/>
        <v>0.1</v>
      </c>
      <c r="M66" s="39">
        <f t="shared" si="74"/>
        <v>0</v>
      </c>
      <c r="N66" s="41">
        <f t="shared" si="75"/>
        <v>0</v>
      </c>
      <c r="O66" s="20">
        <f t="shared" si="76"/>
        <v>1</v>
      </c>
      <c r="P66" s="19">
        <f t="shared" si="77"/>
        <v>0.1</v>
      </c>
    </row>
    <row r="67" spans="1:16" x14ac:dyDescent="0.2">
      <c r="A67" t="s">
        <v>326</v>
      </c>
      <c r="B67" t="s">
        <v>173</v>
      </c>
      <c r="C67" t="s">
        <v>502</v>
      </c>
      <c r="D67" t="s">
        <v>123</v>
      </c>
      <c r="E67" t="s">
        <v>11</v>
      </c>
      <c r="F67" t="s">
        <v>20</v>
      </c>
      <c r="G67" t="s">
        <v>76</v>
      </c>
      <c r="H67" s="8">
        <v>0.05</v>
      </c>
      <c r="J67" s="10"/>
      <c r="K67" s="39">
        <f t="shared" si="72"/>
        <v>1</v>
      </c>
      <c r="L67" s="40">
        <f t="shared" si="73"/>
        <v>0.05</v>
      </c>
      <c r="M67" s="39">
        <f t="shared" si="74"/>
        <v>0</v>
      </c>
      <c r="N67" s="41">
        <f t="shared" si="75"/>
        <v>0</v>
      </c>
      <c r="O67" s="20">
        <f t="shared" si="76"/>
        <v>1</v>
      </c>
      <c r="P67" s="19">
        <f t="shared" si="77"/>
        <v>0.05</v>
      </c>
    </row>
    <row r="68" spans="1:16" x14ac:dyDescent="0.2">
      <c r="A68" s="7" t="s">
        <v>741</v>
      </c>
      <c r="B68" s="7" t="s">
        <v>461</v>
      </c>
      <c r="C68" t="s">
        <v>720</v>
      </c>
      <c r="D68" s="7" t="s">
        <v>123</v>
      </c>
      <c r="E68" s="7" t="s">
        <v>66</v>
      </c>
      <c r="F68" s="7" t="s">
        <v>20</v>
      </c>
      <c r="G68" s="7" t="s">
        <v>92</v>
      </c>
      <c r="H68" s="38">
        <v>0</v>
      </c>
      <c r="I68" s="7" t="s">
        <v>719</v>
      </c>
      <c r="J68" s="38">
        <v>0.1</v>
      </c>
      <c r="K68" s="39">
        <f t="shared" si="72"/>
        <v>0</v>
      </c>
      <c r="L68" s="40">
        <f t="shared" si="73"/>
        <v>0</v>
      </c>
      <c r="M68" s="39">
        <f t="shared" si="74"/>
        <v>1</v>
      </c>
      <c r="N68" s="41">
        <f t="shared" si="75"/>
        <v>0.1</v>
      </c>
      <c r="O68" s="20">
        <f t="shared" si="76"/>
        <v>1</v>
      </c>
      <c r="P68" s="19">
        <f t="shared" si="77"/>
        <v>0.1</v>
      </c>
    </row>
    <row r="69" spans="1:16" s="5" customFormat="1" x14ac:dyDescent="0.2">
      <c r="A69" t="s">
        <v>344</v>
      </c>
      <c r="B69" t="s">
        <v>18</v>
      </c>
      <c r="C69" t="s">
        <v>345</v>
      </c>
      <c r="D69" t="s">
        <v>123</v>
      </c>
      <c r="E69" t="s">
        <v>11</v>
      </c>
      <c r="F69" t="s">
        <v>12</v>
      </c>
      <c r="G69" t="s">
        <v>13</v>
      </c>
      <c r="H69" s="8">
        <v>0.1</v>
      </c>
      <c r="I69"/>
      <c r="J69" s="10"/>
      <c r="K69" s="39">
        <f t="shared" si="72"/>
        <v>1</v>
      </c>
      <c r="L69" s="40">
        <f t="shared" si="73"/>
        <v>0.1</v>
      </c>
      <c r="M69" s="39">
        <f t="shared" si="74"/>
        <v>0</v>
      </c>
      <c r="N69" s="41">
        <f t="shared" si="75"/>
        <v>0</v>
      </c>
      <c r="O69" s="20">
        <f t="shared" si="76"/>
        <v>1</v>
      </c>
      <c r="P69" s="19">
        <f t="shared" si="77"/>
        <v>0.1</v>
      </c>
    </row>
    <row r="70" spans="1:16" s="7" customFormat="1" x14ac:dyDescent="0.2">
      <c r="A70" t="s">
        <v>352</v>
      </c>
      <c r="B70" t="s">
        <v>97</v>
      </c>
      <c r="C70"/>
      <c r="D70" t="s">
        <v>123</v>
      </c>
      <c r="E70" t="s">
        <v>11</v>
      </c>
      <c r="F70" t="s">
        <v>12</v>
      </c>
      <c r="G70" t="s">
        <v>13</v>
      </c>
      <c r="H70" s="8">
        <v>0.1</v>
      </c>
      <c r="I70"/>
      <c r="J70" s="10"/>
      <c r="K70" s="39">
        <f t="shared" si="72"/>
        <v>1</v>
      </c>
      <c r="L70" s="40">
        <f t="shared" si="73"/>
        <v>0.1</v>
      </c>
      <c r="M70" s="39">
        <f t="shared" si="74"/>
        <v>0</v>
      </c>
      <c r="N70" s="41">
        <f t="shared" si="75"/>
        <v>0</v>
      </c>
      <c r="O70" s="20">
        <f t="shared" si="76"/>
        <v>1</v>
      </c>
      <c r="P70" s="19">
        <f t="shared" si="77"/>
        <v>0.1</v>
      </c>
    </row>
    <row r="71" spans="1:16" s="7" customFormat="1" x14ac:dyDescent="0.2">
      <c r="A71" t="s">
        <v>380</v>
      </c>
      <c r="B71" t="s">
        <v>78</v>
      </c>
      <c r="C71" t="s">
        <v>501</v>
      </c>
      <c r="D71" t="s">
        <v>123</v>
      </c>
      <c r="E71" t="s">
        <v>11</v>
      </c>
      <c r="F71" t="s">
        <v>20</v>
      </c>
      <c r="G71" t="s">
        <v>50</v>
      </c>
      <c r="H71" s="8">
        <v>0.2</v>
      </c>
      <c r="I71"/>
      <c r="J71" s="10"/>
      <c r="K71" s="39">
        <f t="shared" si="72"/>
        <v>1</v>
      </c>
      <c r="L71" s="40">
        <f t="shared" si="73"/>
        <v>0.2</v>
      </c>
      <c r="M71" s="39">
        <f t="shared" si="74"/>
        <v>0</v>
      </c>
      <c r="N71" s="41">
        <f t="shared" si="75"/>
        <v>0</v>
      </c>
      <c r="O71" s="20">
        <f t="shared" si="76"/>
        <v>1</v>
      </c>
      <c r="P71" s="19">
        <f t="shared" si="77"/>
        <v>0.2</v>
      </c>
    </row>
    <row r="72" spans="1:16" x14ac:dyDescent="0.2">
      <c r="A72" t="s">
        <v>394</v>
      </c>
      <c r="B72" t="s">
        <v>193</v>
      </c>
      <c r="C72" t="s">
        <v>395</v>
      </c>
      <c r="D72" t="s">
        <v>123</v>
      </c>
      <c r="E72" t="s">
        <v>11</v>
      </c>
      <c r="F72" t="s">
        <v>12</v>
      </c>
      <c r="G72" t="s">
        <v>13</v>
      </c>
      <c r="H72" s="8">
        <v>0.1</v>
      </c>
      <c r="J72" s="10"/>
      <c r="K72" s="39">
        <f t="shared" si="72"/>
        <v>1</v>
      </c>
      <c r="L72" s="40">
        <f t="shared" si="73"/>
        <v>0.1</v>
      </c>
      <c r="M72" s="39">
        <f t="shared" si="74"/>
        <v>0</v>
      </c>
      <c r="N72" s="41">
        <f t="shared" si="75"/>
        <v>0</v>
      </c>
      <c r="O72" s="20">
        <f t="shared" si="76"/>
        <v>1</v>
      </c>
      <c r="P72" s="19">
        <f t="shared" si="77"/>
        <v>0.1</v>
      </c>
    </row>
    <row r="73" spans="1:16" x14ac:dyDescent="0.2">
      <c r="A73" t="s">
        <v>402</v>
      </c>
      <c r="B73" t="s">
        <v>403</v>
      </c>
      <c r="C73" t="s">
        <v>404</v>
      </c>
      <c r="D73" t="s">
        <v>123</v>
      </c>
      <c r="E73" t="s">
        <v>11</v>
      </c>
      <c r="F73" t="s">
        <v>12</v>
      </c>
      <c r="G73" t="s">
        <v>13</v>
      </c>
      <c r="H73" s="8">
        <v>0.05</v>
      </c>
      <c r="J73" s="10"/>
      <c r="K73" s="39">
        <f t="shared" si="72"/>
        <v>1</v>
      </c>
      <c r="L73" s="40">
        <f t="shared" si="73"/>
        <v>0.05</v>
      </c>
      <c r="M73" s="39">
        <f t="shared" si="74"/>
        <v>0</v>
      </c>
      <c r="N73" s="41">
        <f t="shared" si="75"/>
        <v>0</v>
      </c>
      <c r="O73" s="20">
        <f t="shared" si="76"/>
        <v>1</v>
      </c>
      <c r="P73" s="19">
        <f t="shared" si="77"/>
        <v>0.05</v>
      </c>
    </row>
    <row r="74" spans="1:16" x14ac:dyDescent="0.2">
      <c r="A74" s="1" t="s">
        <v>469</v>
      </c>
      <c r="B74" s="1"/>
      <c r="C74" s="1"/>
      <c r="D74" s="1"/>
      <c r="E74" s="1"/>
      <c r="F74" s="1"/>
      <c r="G74" s="1"/>
      <c r="H74" s="9">
        <f>SUM(H59:H73)</f>
        <v>1.0500000000000003</v>
      </c>
      <c r="I74" s="1"/>
      <c r="J74" s="47">
        <f t="shared" ref="J74:P74" si="78">SUM(J59:J73)</f>
        <v>0.79999999999999993</v>
      </c>
      <c r="K74" s="23">
        <f t="shared" si="78"/>
        <v>12</v>
      </c>
      <c r="L74" s="31">
        <f t="shared" si="78"/>
        <v>1.5500000000000003</v>
      </c>
      <c r="M74" s="23">
        <f t="shared" si="78"/>
        <v>3</v>
      </c>
      <c r="N74" s="31">
        <f t="shared" si="78"/>
        <v>0.30000000000000004</v>
      </c>
      <c r="O74" s="30">
        <f t="shared" si="78"/>
        <v>15</v>
      </c>
      <c r="P74" s="25">
        <f t="shared" si="78"/>
        <v>1.8500000000000005</v>
      </c>
    </row>
    <row r="75" spans="1:16" x14ac:dyDescent="0.2">
      <c r="A75" s="7" t="s">
        <v>545</v>
      </c>
      <c r="B75" s="7" t="s">
        <v>546</v>
      </c>
      <c r="C75" s="7"/>
      <c r="D75" s="7" t="s">
        <v>256</v>
      </c>
      <c r="E75" s="7" t="s">
        <v>11</v>
      </c>
      <c r="F75" s="7" t="s">
        <v>20</v>
      </c>
      <c r="G75" s="7" t="s">
        <v>67</v>
      </c>
      <c r="H75" s="38">
        <v>0.1</v>
      </c>
      <c r="I75" s="7"/>
      <c r="J75" s="48"/>
      <c r="K75" s="39">
        <f t="shared" ref="K75" si="79">IF(IFERROR(FIND("Tecnologo",G75),0)=0,1,0)</f>
        <v>0</v>
      </c>
      <c r="L75" s="40">
        <f t="shared" ref="L75" si="80">IF(IFERROR(FIND("Tecnologo",G75),0)=0,H75+J75,0)</f>
        <v>0</v>
      </c>
      <c r="M75" s="39">
        <f t="shared" ref="M75" si="81">IF(IFERROR(FIND("Tecnologo",G75),0)=0,0,1)</f>
        <v>1</v>
      </c>
      <c r="N75" s="41">
        <f t="shared" ref="N75" si="82">IF(IFERROR(FIND("Tecnologo",G75),0)=0,0,H75+J75)</f>
        <v>0.1</v>
      </c>
      <c r="O75" s="20">
        <f t="shared" ref="O75" si="83">K75+M75</f>
        <v>1</v>
      </c>
      <c r="P75" s="19">
        <f t="shared" ref="P75" si="84">L75+N75</f>
        <v>0.1</v>
      </c>
    </row>
    <row r="76" spans="1:16" x14ac:dyDescent="0.2">
      <c r="A76" s="7" t="s">
        <v>518</v>
      </c>
      <c r="B76" s="7" t="s">
        <v>519</v>
      </c>
      <c r="C76" s="7"/>
      <c r="D76" s="7" t="s">
        <v>256</v>
      </c>
      <c r="E76" s="7" t="s">
        <v>11</v>
      </c>
      <c r="F76" s="7" t="s">
        <v>12</v>
      </c>
      <c r="G76" s="7" t="s">
        <v>13</v>
      </c>
      <c r="H76" s="38">
        <v>0.3</v>
      </c>
      <c r="I76" s="7"/>
      <c r="J76" s="12"/>
      <c r="K76" s="39">
        <f t="shared" ref="K76" si="85">IF(IFERROR(FIND("Tecnologo",G76),0)=0,1,0)</f>
        <v>1</v>
      </c>
      <c r="L76" s="40">
        <f t="shared" ref="L76" si="86">IF(IFERROR(FIND("Tecnologo",G76),0)=0,H76+J76,0)</f>
        <v>0.3</v>
      </c>
      <c r="M76" s="39">
        <f t="shared" ref="M76" si="87">IF(IFERROR(FIND("Tecnologo",G76),0)=0,0,1)</f>
        <v>0</v>
      </c>
      <c r="N76" s="41">
        <f t="shared" ref="N76" si="88">IF(IFERROR(FIND("Tecnologo",G76),0)=0,0,H76+J76)</f>
        <v>0</v>
      </c>
      <c r="O76" s="20">
        <f t="shared" ref="O76" si="89">K76+M76</f>
        <v>1</v>
      </c>
      <c r="P76" s="19">
        <f t="shared" ref="P76" si="90">L76+N76</f>
        <v>0.3</v>
      </c>
    </row>
    <row r="77" spans="1:16" x14ac:dyDescent="0.2">
      <c r="A77" t="s">
        <v>257</v>
      </c>
      <c r="B77" t="s">
        <v>141</v>
      </c>
      <c r="D77" t="s">
        <v>256</v>
      </c>
      <c r="E77" t="s">
        <v>11</v>
      </c>
      <c r="F77" t="s">
        <v>12</v>
      </c>
      <c r="G77" t="s">
        <v>134</v>
      </c>
      <c r="H77" s="10"/>
      <c r="J77" s="10"/>
      <c r="K77" s="39">
        <f t="shared" ref="K77:K84" si="91">IF(IFERROR(FIND("Tecnologo",G77),0)=0,1,0)</f>
        <v>1</v>
      </c>
      <c r="L77" s="40">
        <f t="shared" ref="L77:L84" si="92">IF(IFERROR(FIND("Tecnologo",G77),0)=0,H77+J77,0)</f>
        <v>0</v>
      </c>
      <c r="M77" s="39">
        <f t="shared" ref="M77:M84" si="93">IF(IFERROR(FIND("Tecnologo",G77),0)=0,0,1)</f>
        <v>0</v>
      </c>
      <c r="N77" s="41">
        <f t="shared" ref="N77:N84" si="94">IF(IFERROR(FIND("Tecnologo",G77),0)=0,0,H77+J77)</f>
        <v>0</v>
      </c>
      <c r="O77" s="20">
        <f t="shared" ref="O77:O84" si="95">K77+M77</f>
        <v>1</v>
      </c>
      <c r="P77" s="19">
        <f t="shared" ref="P77:P84" si="96">L77+N77</f>
        <v>0</v>
      </c>
    </row>
    <row r="78" spans="1:16" x14ac:dyDescent="0.2">
      <c r="A78" t="s">
        <v>257</v>
      </c>
      <c r="B78" t="s">
        <v>119</v>
      </c>
      <c r="D78" t="s">
        <v>256</v>
      </c>
      <c r="E78" t="s">
        <v>11</v>
      </c>
      <c r="F78" t="s">
        <v>12</v>
      </c>
      <c r="G78" t="s">
        <v>13</v>
      </c>
      <c r="H78" s="8">
        <v>0.3</v>
      </c>
      <c r="J78" s="10"/>
      <c r="K78" s="39">
        <f t="shared" si="91"/>
        <v>1</v>
      </c>
      <c r="L78" s="40">
        <f t="shared" si="92"/>
        <v>0.3</v>
      </c>
      <c r="M78" s="39">
        <f t="shared" si="93"/>
        <v>0</v>
      </c>
      <c r="N78" s="41">
        <f t="shared" si="94"/>
        <v>0</v>
      </c>
      <c r="O78" s="20">
        <f t="shared" si="95"/>
        <v>1</v>
      </c>
      <c r="P78" s="19">
        <f t="shared" si="96"/>
        <v>0.3</v>
      </c>
    </row>
    <row r="79" spans="1:16" x14ac:dyDescent="0.2">
      <c r="A79" t="s">
        <v>258</v>
      </c>
      <c r="B79" t="s">
        <v>259</v>
      </c>
      <c r="D79" t="s">
        <v>256</v>
      </c>
      <c r="E79" t="s">
        <v>11</v>
      </c>
      <c r="F79" t="s">
        <v>12</v>
      </c>
      <c r="G79" t="s">
        <v>41</v>
      </c>
      <c r="H79" s="8">
        <v>0.3</v>
      </c>
      <c r="J79" s="10"/>
      <c r="K79" s="39">
        <f t="shared" si="91"/>
        <v>1</v>
      </c>
      <c r="L79" s="40">
        <f t="shared" si="92"/>
        <v>0.3</v>
      </c>
      <c r="M79" s="39">
        <f t="shared" si="93"/>
        <v>0</v>
      </c>
      <c r="N79" s="41">
        <f t="shared" si="94"/>
        <v>0</v>
      </c>
      <c r="O79" s="20">
        <f t="shared" si="95"/>
        <v>1</v>
      </c>
      <c r="P79" s="19">
        <f t="shared" si="96"/>
        <v>0.3</v>
      </c>
    </row>
    <row r="80" spans="1:16" s="5" customFormat="1" x14ac:dyDescent="0.2">
      <c r="A80" t="s">
        <v>547</v>
      </c>
      <c r="B80" t="s">
        <v>548</v>
      </c>
      <c r="C80"/>
      <c r="D80" t="s">
        <v>256</v>
      </c>
      <c r="E80" t="s">
        <v>11</v>
      </c>
      <c r="F80" t="s">
        <v>12</v>
      </c>
      <c r="G80" t="s">
        <v>13</v>
      </c>
      <c r="H80" s="8">
        <v>0.4</v>
      </c>
      <c r="I80"/>
      <c r="J80" s="10"/>
      <c r="K80" s="39">
        <f t="shared" ref="K80" si="97">IF(IFERROR(FIND("Tecnologo",G80),0)=0,1,0)</f>
        <v>1</v>
      </c>
      <c r="L80" s="40">
        <f t="shared" ref="L80" si="98">IF(IFERROR(FIND("Tecnologo",G80),0)=0,H80+J80,0)</f>
        <v>0.4</v>
      </c>
      <c r="M80" s="39">
        <f t="shared" ref="M80" si="99">IF(IFERROR(FIND("Tecnologo",G80),0)=0,0,1)</f>
        <v>0</v>
      </c>
      <c r="N80" s="41">
        <f t="shared" ref="N80" si="100">IF(IFERROR(FIND("Tecnologo",G80),0)=0,0,H80+J80)</f>
        <v>0</v>
      </c>
      <c r="O80" s="20">
        <f t="shared" ref="O80" si="101">K80+M80</f>
        <v>1</v>
      </c>
      <c r="P80" s="19">
        <f t="shared" ref="P80" si="102">L80+N80</f>
        <v>0.4</v>
      </c>
    </row>
    <row r="81" spans="1:16" s="7" customFormat="1" x14ac:dyDescent="0.2">
      <c r="A81" t="s">
        <v>316</v>
      </c>
      <c r="B81" t="s">
        <v>97</v>
      </c>
      <c r="C81"/>
      <c r="D81" t="s">
        <v>256</v>
      </c>
      <c r="E81" t="s">
        <v>66</v>
      </c>
      <c r="F81" t="s">
        <v>20</v>
      </c>
      <c r="G81" t="s">
        <v>92</v>
      </c>
      <c r="H81" s="8">
        <v>0.3</v>
      </c>
      <c r="I81"/>
      <c r="J81" s="10"/>
      <c r="K81" s="39">
        <f t="shared" si="91"/>
        <v>0</v>
      </c>
      <c r="L81" s="40">
        <f t="shared" si="92"/>
        <v>0</v>
      </c>
      <c r="M81" s="39">
        <f t="shared" si="93"/>
        <v>1</v>
      </c>
      <c r="N81" s="41">
        <f t="shared" si="94"/>
        <v>0.3</v>
      </c>
      <c r="O81" s="20">
        <f t="shared" si="95"/>
        <v>1</v>
      </c>
      <c r="P81" s="19">
        <f t="shared" si="96"/>
        <v>0.3</v>
      </c>
    </row>
    <row r="82" spans="1:16" x14ac:dyDescent="0.2">
      <c r="A82" t="s">
        <v>334</v>
      </c>
      <c r="B82" t="s">
        <v>236</v>
      </c>
      <c r="D82" t="s">
        <v>256</v>
      </c>
      <c r="E82" t="s">
        <v>11</v>
      </c>
      <c r="F82" t="s">
        <v>12</v>
      </c>
      <c r="G82" t="s">
        <v>13</v>
      </c>
      <c r="H82" s="8">
        <v>0.1</v>
      </c>
      <c r="J82" s="10"/>
      <c r="K82" s="39">
        <f t="shared" si="91"/>
        <v>1</v>
      </c>
      <c r="L82" s="40">
        <f t="shared" si="92"/>
        <v>0.1</v>
      </c>
      <c r="M82" s="39">
        <f t="shared" si="93"/>
        <v>0</v>
      </c>
      <c r="N82" s="41">
        <f t="shared" si="94"/>
        <v>0</v>
      </c>
      <c r="O82" s="20">
        <f t="shared" si="95"/>
        <v>1</v>
      </c>
      <c r="P82" s="19">
        <f t="shared" si="96"/>
        <v>0.1</v>
      </c>
    </row>
    <row r="83" spans="1:16" x14ac:dyDescent="0.2">
      <c r="A83" t="s">
        <v>366</v>
      </c>
      <c r="B83" t="s">
        <v>367</v>
      </c>
      <c r="C83" t="s">
        <v>746</v>
      </c>
      <c r="D83" t="s">
        <v>256</v>
      </c>
      <c r="E83" t="s">
        <v>11</v>
      </c>
      <c r="F83" t="s">
        <v>20</v>
      </c>
      <c r="G83" t="s">
        <v>50</v>
      </c>
      <c r="H83" s="8">
        <v>0.3</v>
      </c>
      <c r="J83" s="10"/>
      <c r="K83" s="39">
        <f t="shared" si="91"/>
        <v>1</v>
      </c>
      <c r="L83" s="40">
        <f t="shared" si="92"/>
        <v>0.3</v>
      </c>
      <c r="M83" s="39">
        <f t="shared" si="93"/>
        <v>0</v>
      </c>
      <c r="N83" s="41">
        <f t="shared" si="94"/>
        <v>0</v>
      </c>
      <c r="O83" s="20">
        <f t="shared" si="95"/>
        <v>1</v>
      </c>
      <c r="P83" s="19">
        <f t="shared" si="96"/>
        <v>0.3</v>
      </c>
    </row>
    <row r="84" spans="1:16" x14ac:dyDescent="0.2">
      <c r="A84" t="s">
        <v>450</v>
      </c>
      <c r="B84" t="s">
        <v>145</v>
      </c>
      <c r="D84" t="s">
        <v>256</v>
      </c>
      <c r="E84" t="s">
        <v>11</v>
      </c>
      <c r="F84" t="s">
        <v>12</v>
      </c>
      <c r="G84" t="s">
        <v>13</v>
      </c>
      <c r="H84" s="8">
        <v>0.3</v>
      </c>
      <c r="J84" s="10"/>
      <c r="K84" s="39">
        <f t="shared" si="91"/>
        <v>1</v>
      </c>
      <c r="L84" s="40">
        <f t="shared" si="92"/>
        <v>0.3</v>
      </c>
      <c r="M84" s="39">
        <f t="shared" si="93"/>
        <v>0</v>
      </c>
      <c r="N84" s="41">
        <f t="shared" si="94"/>
        <v>0</v>
      </c>
      <c r="O84" s="20">
        <f t="shared" si="95"/>
        <v>1</v>
      </c>
      <c r="P84" s="19">
        <f t="shared" si="96"/>
        <v>0.3</v>
      </c>
    </row>
    <row r="85" spans="1:16" x14ac:dyDescent="0.2">
      <c r="A85" s="1" t="s">
        <v>470</v>
      </c>
      <c r="B85" s="1"/>
      <c r="C85" s="1"/>
      <c r="D85" s="1"/>
      <c r="E85" s="1"/>
      <c r="F85" s="1"/>
      <c r="G85" s="1"/>
      <c r="H85" s="9">
        <f>SUM(H75:H84)</f>
        <v>2.4</v>
      </c>
      <c r="I85" s="15"/>
      <c r="J85" s="47">
        <f t="shared" ref="J85:P85" si="103">SUM(J75:J84)</f>
        <v>0</v>
      </c>
      <c r="K85" s="23">
        <f t="shared" si="103"/>
        <v>8</v>
      </c>
      <c r="L85" s="31">
        <f t="shared" si="103"/>
        <v>2</v>
      </c>
      <c r="M85" s="23">
        <f t="shared" si="103"/>
        <v>2</v>
      </c>
      <c r="N85" s="31">
        <f t="shared" si="103"/>
        <v>0.4</v>
      </c>
      <c r="O85" s="30">
        <f t="shared" si="103"/>
        <v>10</v>
      </c>
      <c r="P85" s="52">
        <f t="shared" si="103"/>
        <v>2.4</v>
      </c>
    </row>
    <row r="86" spans="1:16" x14ac:dyDescent="0.2">
      <c r="A86" s="7" t="s">
        <v>520</v>
      </c>
      <c r="B86" s="7" t="s">
        <v>73</v>
      </c>
      <c r="C86" s="7"/>
      <c r="D86" s="7" t="s">
        <v>75</v>
      </c>
      <c r="E86" s="7" t="s">
        <v>11</v>
      </c>
      <c r="F86" s="7" t="s">
        <v>20</v>
      </c>
      <c r="G86" s="7" t="s">
        <v>76</v>
      </c>
      <c r="H86" s="38">
        <v>0.3</v>
      </c>
      <c r="I86" s="7"/>
      <c r="J86" s="12"/>
      <c r="K86" s="39">
        <f t="shared" ref="K86" si="104">IF(IFERROR(FIND("Tecnologo",G86),0)=0,1,0)</f>
        <v>1</v>
      </c>
      <c r="L86" s="40">
        <f t="shared" ref="L86" si="105">IF(IFERROR(FIND("Tecnologo",G86),0)=0,H86+J86,0)</f>
        <v>0.3</v>
      </c>
      <c r="M86" s="39">
        <f t="shared" ref="M86" si="106">IF(IFERROR(FIND("Tecnologo",G86),0)=0,0,1)</f>
        <v>0</v>
      </c>
      <c r="N86" s="41">
        <f t="shared" ref="N86" si="107">IF(IFERROR(FIND("Tecnologo",G86),0)=0,0,H86+J86)</f>
        <v>0</v>
      </c>
      <c r="O86" s="20">
        <f t="shared" ref="O86" si="108">K86+M86</f>
        <v>1</v>
      </c>
      <c r="P86" s="19">
        <f t="shared" ref="P86" si="109">L86+N86</f>
        <v>0.3</v>
      </c>
    </row>
    <row r="87" spans="1:16" x14ac:dyDescent="0.2">
      <c r="A87" t="s">
        <v>79</v>
      </c>
      <c r="B87" t="s">
        <v>80</v>
      </c>
      <c r="D87" t="s">
        <v>75</v>
      </c>
      <c r="E87" t="s">
        <v>11</v>
      </c>
      <c r="F87" t="s">
        <v>20</v>
      </c>
      <c r="G87" t="s">
        <v>50</v>
      </c>
      <c r="H87" s="8">
        <v>0.1</v>
      </c>
      <c r="J87" s="10"/>
      <c r="K87" s="39">
        <f t="shared" ref="K87:K101" si="110">IF(IFERROR(FIND("Tecnologo",G87),0)=0,1,0)</f>
        <v>1</v>
      </c>
      <c r="L87" s="40">
        <f t="shared" ref="L87:L101" si="111">IF(IFERROR(FIND("Tecnologo",G87),0)=0,H87+J87,0)</f>
        <v>0.1</v>
      </c>
      <c r="M87" s="39">
        <f t="shared" ref="M87:M101" si="112">IF(IFERROR(FIND("Tecnologo",G87),0)=0,0,1)</f>
        <v>0</v>
      </c>
      <c r="N87" s="41">
        <f t="shared" ref="N87:N101" si="113">IF(IFERROR(FIND("Tecnologo",G87),0)=0,0,H87+J87)</f>
        <v>0</v>
      </c>
      <c r="O87" s="20">
        <f t="shared" ref="O87:O101" si="114">K87+M87</f>
        <v>1</v>
      </c>
      <c r="P87" s="19">
        <f t="shared" ref="P87:P101" si="115">L87+N87</f>
        <v>0.1</v>
      </c>
    </row>
    <row r="88" spans="1:16" x14ac:dyDescent="0.2">
      <c r="A88" t="s">
        <v>95</v>
      </c>
      <c r="B88" t="s">
        <v>96</v>
      </c>
      <c r="D88" t="s">
        <v>75</v>
      </c>
      <c r="E88" t="s">
        <v>66</v>
      </c>
      <c r="F88" t="s">
        <v>20</v>
      </c>
      <c r="G88" t="s">
        <v>67</v>
      </c>
      <c r="H88" s="8">
        <v>0</v>
      </c>
      <c r="J88" s="10"/>
      <c r="K88" s="39">
        <f t="shared" si="110"/>
        <v>0</v>
      </c>
      <c r="L88" s="40">
        <f t="shared" si="111"/>
        <v>0</v>
      </c>
      <c r="M88" s="39">
        <f t="shared" si="112"/>
        <v>1</v>
      </c>
      <c r="N88" s="41">
        <f t="shared" si="113"/>
        <v>0</v>
      </c>
      <c r="O88" s="20">
        <f t="shared" si="114"/>
        <v>1</v>
      </c>
      <c r="P88" s="19">
        <f t="shared" si="115"/>
        <v>0</v>
      </c>
    </row>
    <row r="89" spans="1:16" x14ac:dyDescent="0.2">
      <c r="A89" t="s">
        <v>101</v>
      </c>
      <c r="B89" t="s">
        <v>102</v>
      </c>
      <c r="D89" t="s">
        <v>75</v>
      </c>
      <c r="E89" t="s">
        <v>11</v>
      </c>
      <c r="F89" t="s">
        <v>12</v>
      </c>
      <c r="G89" t="s">
        <v>26</v>
      </c>
      <c r="H89" s="8">
        <v>1</v>
      </c>
      <c r="J89" s="10"/>
      <c r="K89" s="39">
        <f t="shared" si="110"/>
        <v>1</v>
      </c>
      <c r="L89" s="40">
        <f t="shared" si="111"/>
        <v>1</v>
      </c>
      <c r="M89" s="39">
        <f t="shared" si="112"/>
        <v>0</v>
      </c>
      <c r="N89" s="41">
        <f t="shared" si="113"/>
        <v>0</v>
      </c>
      <c r="O89" s="20">
        <f t="shared" si="114"/>
        <v>1</v>
      </c>
      <c r="P89" s="19">
        <f t="shared" si="115"/>
        <v>1</v>
      </c>
    </row>
    <row r="90" spans="1:16" x14ac:dyDescent="0.2">
      <c r="A90" t="s">
        <v>118</v>
      </c>
      <c r="B90" t="s">
        <v>119</v>
      </c>
      <c r="C90" t="s">
        <v>120</v>
      </c>
      <c r="D90" t="s">
        <v>75</v>
      </c>
      <c r="E90" t="s">
        <v>66</v>
      </c>
      <c r="F90" t="s">
        <v>20</v>
      </c>
      <c r="G90" t="s">
        <v>67</v>
      </c>
      <c r="H90" s="8">
        <v>0.1</v>
      </c>
      <c r="J90" s="10"/>
      <c r="K90" s="39">
        <f t="shared" si="110"/>
        <v>0</v>
      </c>
      <c r="L90" s="40">
        <f t="shared" si="111"/>
        <v>0</v>
      </c>
      <c r="M90" s="39">
        <f t="shared" si="112"/>
        <v>1</v>
      </c>
      <c r="N90" s="41">
        <f t="shared" si="113"/>
        <v>0.1</v>
      </c>
      <c r="O90" s="20">
        <f t="shared" si="114"/>
        <v>1</v>
      </c>
      <c r="P90" s="19">
        <f t="shared" si="115"/>
        <v>0.1</v>
      </c>
    </row>
    <row r="91" spans="1:16" x14ac:dyDescent="0.2">
      <c r="A91" t="s">
        <v>543</v>
      </c>
      <c r="B91" t="s">
        <v>544</v>
      </c>
      <c r="D91" t="s">
        <v>75</v>
      </c>
      <c r="E91" t="s">
        <v>11</v>
      </c>
      <c r="F91" t="s">
        <v>12</v>
      </c>
      <c r="H91" s="8">
        <v>0.1</v>
      </c>
      <c r="J91" s="10"/>
      <c r="K91" s="39">
        <f t="shared" ref="K91" si="116">IF(IFERROR(FIND("Tecnologo",G91),0)=0,1,0)</f>
        <v>1</v>
      </c>
      <c r="L91" s="40">
        <f t="shared" ref="L91" si="117">IF(IFERROR(FIND("Tecnologo",G91),0)=0,H91+J91,0)</f>
        <v>0.1</v>
      </c>
      <c r="M91" s="39">
        <f t="shared" ref="M91" si="118">IF(IFERROR(FIND("Tecnologo",G91),0)=0,0,1)</f>
        <v>0</v>
      </c>
      <c r="N91" s="41">
        <f t="shared" ref="N91" si="119">IF(IFERROR(FIND("Tecnologo",G91),0)=0,0,H91+J91)</f>
        <v>0</v>
      </c>
      <c r="O91" s="20">
        <f t="shared" ref="O91" si="120">K91+M91</f>
        <v>1</v>
      </c>
      <c r="P91" s="19">
        <f t="shared" ref="P91" si="121">L91+N91</f>
        <v>0.1</v>
      </c>
    </row>
    <row r="92" spans="1:16" x14ac:dyDescent="0.2">
      <c r="A92" t="s">
        <v>144</v>
      </c>
      <c r="B92" t="s">
        <v>145</v>
      </c>
      <c r="C92" t="s">
        <v>146</v>
      </c>
      <c r="D92" t="s">
        <v>75</v>
      </c>
      <c r="E92" t="s">
        <v>66</v>
      </c>
      <c r="F92" t="s">
        <v>20</v>
      </c>
      <c r="G92" t="s">
        <v>92</v>
      </c>
      <c r="H92" s="8">
        <v>1</v>
      </c>
      <c r="J92" s="10"/>
      <c r="K92" s="39">
        <f t="shared" si="110"/>
        <v>0</v>
      </c>
      <c r="L92" s="40">
        <f t="shared" si="111"/>
        <v>0</v>
      </c>
      <c r="M92" s="39">
        <f t="shared" si="112"/>
        <v>1</v>
      </c>
      <c r="N92" s="41">
        <f t="shared" si="113"/>
        <v>1</v>
      </c>
      <c r="O92" s="20">
        <f t="shared" si="114"/>
        <v>1</v>
      </c>
      <c r="P92" s="19">
        <f t="shared" si="115"/>
        <v>1</v>
      </c>
    </row>
    <row r="93" spans="1:16" x14ac:dyDescent="0.2">
      <c r="A93" t="s">
        <v>177</v>
      </c>
      <c r="B93" t="s">
        <v>178</v>
      </c>
      <c r="C93" t="s">
        <v>74</v>
      </c>
      <c r="D93" t="s">
        <v>75</v>
      </c>
      <c r="E93" t="s">
        <v>11</v>
      </c>
      <c r="F93" t="s">
        <v>20</v>
      </c>
      <c r="G93" t="s">
        <v>50</v>
      </c>
      <c r="H93" s="8">
        <v>0.1</v>
      </c>
      <c r="J93" s="10"/>
      <c r="K93" s="39">
        <f t="shared" si="110"/>
        <v>1</v>
      </c>
      <c r="L93" s="40">
        <f t="shared" si="111"/>
        <v>0.1</v>
      </c>
      <c r="M93" s="39">
        <f t="shared" si="112"/>
        <v>0</v>
      </c>
      <c r="N93" s="41">
        <f t="shared" si="113"/>
        <v>0</v>
      </c>
      <c r="O93" s="20">
        <f t="shared" si="114"/>
        <v>1</v>
      </c>
      <c r="P93" s="19">
        <f t="shared" si="115"/>
        <v>0.1</v>
      </c>
    </row>
    <row r="94" spans="1:16" x14ac:dyDescent="0.2">
      <c r="A94" t="s">
        <v>199</v>
      </c>
      <c r="B94" t="s">
        <v>200</v>
      </c>
      <c r="C94" t="s">
        <v>201</v>
      </c>
      <c r="D94" t="s">
        <v>75</v>
      </c>
      <c r="E94" t="s">
        <v>11</v>
      </c>
      <c r="F94" t="s">
        <v>20</v>
      </c>
      <c r="G94" t="s">
        <v>50</v>
      </c>
      <c r="H94" s="8">
        <v>0.05</v>
      </c>
      <c r="J94" s="10"/>
      <c r="K94" s="39">
        <f t="shared" si="110"/>
        <v>1</v>
      </c>
      <c r="L94" s="40">
        <f t="shared" si="111"/>
        <v>0.05</v>
      </c>
      <c r="M94" s="39">
        <f t="shared" si="112"/>
        <v>0</v>
      </c>
      <c r="N94" s="41">
        <f t="shared" si="113"/>
        <v>0</v>
      </c>
      <c r="O94" s="20">
        <f t="shared" si="114"/>
        <v>1</v>
      </c>
      <c r="P94" s="19">
        <f t="shared" si="115"/>
        <v>0.05</v>
      </c>
    </row>
    <row r="95" spans="1:16" x14ac:dyDescent="0.2">
      <c r="A95" t="s">
        <v>237</v>
      </c>
      <c r="B95" t="s">
        <v>141</v>
      </c>
      <c r="D95" t="s">
        <v>75</v>
      </c>
      <c r="E95" t="s">
        <v>11</v>
      </c>
      <c r="F95" t="s">
        <v>20</v>
      </c>
      <c r="G95" t="s">
        <v>92</v>
      </c>
      <c r="H95" s="8">
        <v>1</v>
      </c>
      <c r="J95" s="10"/>
      <c r="K95" s="39">
        <f t="shared" si="110"/>
        <v>0</v>
      </c>
      <c r="L95" s="40">
        <f t="shared" si="111"/>
        <v>0</v>
      </c>
      <c r="M95" s="39">
        <f t="shared" si="112"/>
        <v>1</v>
      </c>
      <c r="N95" s="41">
        <f t="shared" si="113"/>
        <v>1</v>
      </c>
      <c r="O95" s="20">
        <f t="shared" si="114"/>
        <v>1</v>
      </c>
      <c r="P95" s="19">
        <f t="shared" si="115"/>
        <v>1</v>
      </c>
    </row>
    <row r="96" spans="1:16" x14ac:dyDescent="0.2">
      <c r="A96" t="s">
        <v>321</v>
      </c>
      <c r="B96" t="s">
        <v>322</v>
      </c>
      <c r="C96" t="s">
        <v>74</v>
      </c>
      <c r="D96" t="s">
        <v>75</v>
      </c>
      <c r="E96" t="s">
        <v>11</v>
      </c>
      <c r="F96" t="s">
        <v>20</v>
      </c>
      <c r="G96" t="s">
        <v>204</v>
      </c>
      <c r="H96" s="8">
        <v>0.3</v>
      </c>
      <c r="J96" s="10"/>
      <c r="K96" s="39">
        <f t="shared" si="110"/>
        <v>1</v>
      </c>
      <c r="L96" s="40">
        <f t="shared" si="111"/>
        <v>0.3</v>
      </c>
      <c r="M96" s="39">
        <f t="shared" si="112"/>
        <v>0</v>
      </c>
      <c r="N96" s="41">
        <f t="shared" si="113"/>
        <v>0</v>
      </c>
      <c r="O96" s="20">
        <f t="shared" si="114"/>
        <v>1</v>
      </c>
      <c r="P96" s="19">
        <f t="shared" si="115"/>
        <v>0.3</v>
      </c>
    </row>
    <row r="97" spans="1:16" s="5" customFormat="1" x14ac:dyDescent="0.2">
      <c r="A97" t="s">
        <v>332</v>
      </c>
      <c r="B97" t="s">
        <v>289</v>
      </c>
      <c r="C97"/>
      <c r="D97" t="s">
        <v>75</v>
      </c>
      <c r="E97" t="s">
        <v>11</v>
      </c>
      <c r="F97" t="s">
        <v>12</v>
      </c>
      <c r="G97" t="s">
        <v>26</v>
      </c>
      <c r="H97" s="8">
        <v>1</v>
      </c>
      <c r="I97"/>
      <c r="J97" s="10"/>
      <c r="K97" s="39">
        <f t="shared" si="110"/>
        <v>1</v>
      </c>
      <c r="L97" s="40">
        <f t="shared" si="111"/>
        <v>1</v>
      </c>
      <c r="M97" s="39">
        <f t="shared" si="112"/>
        <v>0</v>
      </c>
      <c r="N97" s="41">
        <f t="shared" si="113"/>
        <v>0</v>
      </c>
      <c r="O97" s="20">
        <f t="shared" si="114"/>
        <v>1</v>
      </c>
      <c r="P97" s="19">
        <f t="shared" si="115"/>
        <v>1</v>
      </c>
    </row>
    <row r="98" spans="1:16" s="7" customFormat="1" x14ac:dyDescent="0.2">
      <c r="A98" t="s">
        <v>364</v>
      </c>
      <c r="B98" t="s">
        <v>236</v>
      </c>
      <c r="C98" t="s">
        <v>74</v>
      </c>
      <c r="D98" t="s">
        <v>75</v>
      </c>
      <c r="E98" t="s">
        <v>66</v>
      </c>
      <c r="F98" t="s">
        <v>20</v>
      </c>
      <c r="G98" t="s">
        <v>67</v>
      </c>
      <c r="H98" s="8">
        <v>0.3</v>
      </c>
      <c r="I98"/>
      <c r="J98" s="10"/>
      <c r="K98" s="39">
        <f t="shared" si="110"/>
        <v>0</v>
      </c>
      <c r="L98" s="40">
        <f t="shared" si="111"/>
        <v>0</v>
      </c>
      <c r="M98" s="39">
        <f t="shared" si="112"/>
        <v>1</v>
      </c>
      <c r="N98" s="41">
        <f t="shared" si="113"/>
        <v>0.3</v>
      </c>
      <c r="O98" s="20">
        <f t="shared" si="114"/>
        <v>1</v>
      </c>
      <c r="P98" s="19">
        <f t="shared" si="115"/>
        <v>0.3</v>
      </c>
    </row>
    <row r="99" spans="1:16" x14ac:dyDescent="0.2">
      <c r="A99" t="s">
        <v>376</v>
      </c>
      <c r="B99" t="s">
        <v>377</v>
      </c>
      <c r="D99" t="s">
        <v>75</v>
      </c>
      <c r="E99" t="s">
        <v>66</v>
      </c>
      <c r="F99" t="s">
        <v>20</v>
      </c>
      <c r="G99" t="s">
        <v>222</v>
      </c>
      <c r="H99" s="8">
        <v>0.05</v>
      </c>
      <c r="J99" s="10"/>
      <c r="K99" s="39">
        <f t="shared" si="110"/>
        <v>0</v>
      </c>
      <c r="L99" s="40">
        <f t="shared" si="111"/>
        <v>0</v>
      </c>
      <c r="M99" s="39">
        <f t="shared" si="112"/>
        <v>1</v>
      </c>
      <c r="N99" s="41">
        <f t="shared" si="113"/>
        <v>0.05</v>
      </c>
      <c r="O99" s="20">
        <f t="shared" si="114"/>
        <v>1</v>
      </c>
      <c r="P99" s="19">
        <f t="shared" si="115"/>
        <v>0.05</v>
      </c>
    </row>
    <row r="100" spans="1:16" s="7" customFormat="1" x14ac:dyDescent="0.2">
      <c r="A100" t="s">
        <v>386</v>
      </c>
      <c r="B100" t="s">
        <v>9</v>
      </c>
      <c r="C100" t="s">
        <v>387</v>
      </c>
      <c r="D100" t="s">
        <v>75</v>
      </c>
      <c r="E100" t="s">
        <v>11</v>
      </c>
      <c r="F100" t="s">
        <v>20</v>
      </c>
      <c r="G100" t="s">
        <v>50</v>
      </c>
      <c r="H100" s="8">
        <v>0.1</v>
      </c>
      <c r="I100"/>
      <c r="J100" s="10"/>
      <c r="K100" s="39">
        <f t="shared" si="110"/>
        <v>1</v>
      </c>
      <c r="L100" s="40">
        <f t="shared" si="111"/>
        <v>0.1</v>
      </c>
      <c r="M100" s="39">
        <f t="shared" si="112"/>
        <v>0</v>
      </c>
      <c r="N100" s="41">
        <f t="shared" si="113"/>
        <v>0</v>
      </c>
      <c r="O100" s="20">
        <f t="shared" si="114"/>
        <v>1</v>
      </c>
      <c r="P100" s="19">
        <f t="shared" si="115"/>
        <v>0.1</v>
      </c>
    </row>
    <row r="101" spans="1:16" s="7" customFormat="1" x14ac:dyDescent="0.2">
      <c r="A101" t="s">
        <v>463</v>
      </c>
      <c r="B101" t="s">
        <v>464</v>
      </c>
      <c r="C101"/>
      <c r="D101" t="s">
        <v>75</v>
      </c>
      <c r="E101" t="s">
        <v>66</v>
      </c>
      <c r="F101" t="s">
        <v>20</v>
      </c>
      <c r="G101" t="s">
        <v>222</v>
      </c>
      <c r="H101" s="8">
        <v>0.3</v>
      </c>
      <c r="I101"/>
      <c r="J101" s="10"/>
      <c r="K101" s="39">
        <f t="shared" si="110"/>
        <v>0</v>
      </c>
      <c r="L101" s="40">
        <f t="shared" si="111"/>
        <v>0</v>
      </c>
      <c r="M101" s="39">
        <f t="shared" si="112"/>
        <v>1</v>
      </c>
      <c r="N101" s="41">
        <f t="shared" si="113"/>
        <v>0.3</v>
      </c>
      <c r="O101" s="20">
        <f t="shared" si="114"/>
        <v>1</v>
      </c>
      <c r="P101" s="19">
        <f t="shared" si="115"/>
        <v>0.3</v>
      </c>
    </row>
    <row r="102" spans="1:16" x14ac:dyDescent="0.2">
      <c r="A102" s="1" t="s">
        <v>471</v>
      </c>
      <c r="B102" s="1"/>
      <c r="C102" s="1"/>
      <c r="D102" s="1"/>
      <c r="E102" s="1"/>
      <c r="F102" s="1"/>
      <c r="G102" s="1"/>
      <c r="H102" s="9">
        <f>SUM(H86:H101)</f>
        <v>5.7999999999999989</v>
      </c>
      <c r="I102" s="1"/>
      <c r="J102" s="47">
        <f t="shared" ref="J102:P102" si="122">SUM(J86:J101)</f>
        <v>0</v>
      </c>
      <c r="K102" s="23">
        <f t="shared" si="122"/>
        <v>9</v>
      </c>
      <c r="L102" s="31">
        <f t="shared" si="122"/>
        <v>3.0500000000000003</v>
      </c>
      <c r="M102" s="23">
        <f t="shared" si="122"/>
        <v>7</v>
      </c>
      <c r="N102" s="31">
        <f t="shared" si="122"/>
        <v>2.7499999999999996</v>
      </c>
      <c r="O102" s="30">
        <f t="shared" si="122"/>
        <v>16</v>
      </c>
      <c r="P102" s="52">
        <f t="shared" si="122"/>
        <v>5.7999999999999989</v>
      </c>
    </row>
    <row r="103" spans="1:16" x14ac:dyDescent="0.2">
      <c r="A103" s="7" t="s">
        <v>521</v>
      </c>
      <c r="B103" s="7" t="s">
        <v>522</v>
      </c>
      <c r="C103" s="7"/>
      <c r="D103" s="7" t="s">
        <v>143</v>
      </c>
      <c r="E103" s="7" t="s">
        <v>66</v>
      </c>
      <c r="F103" s="7" t="s">
        <v>20</v>
      </c>
      <c r="G103" s="7" t="s">
        <v>92</v>
      </c>
      <c r="H103" s="38">
        <v>0.5</v>
      </c>
      <c r="I103" s="7"/>
      <c r="J103" s="12"/>
      <c r="K103" s="39">
        <f t="shared" ref="K103" si="123">IF(IFERROR(FIND("Tecnologo",G103),0)=0,1,0)</f>
        <v>0</v>
      </c>
      <c r="L103" s="40">
        <f t="shared" ref="L103" si="124">IF(IFERROR(FIND("Tecnologo",G103),0)=0,H103+J103,0)</f>
        <v>0</v>
      </c>
      <c r="M103" s="39">
        <f t="shared" ref="M103" si="125">IF(IFERROR(FIND("Tecnologo",G103),0)=0,0,1)</f>
        <v>1</v>
      </c>
      <c r="N103" s="41">
        <f t="shared" ref="N103" si="126">IF(IFERROR(FIND("Tecnologo",G103),0)=0,0,H103+J103)</f>
        <v>0.5</v>
      </c>
      <c r="O103" s="20">
        <f t="shared" ref="O103" si="127">K103+M103</f>
        <v>1</v>
      </c>
      <c r="P103" s="19">
        <f t="shared" ref="P103" si="128">L103+N103</f>
        <v>0.5</v>
      </c>
    </row>
    <row r="104" spans="1:16" x14ac:dyDescent="0.2">
      <c r="A104" t="s">
        <v>207</v>
      </c>
      <c r="B104" t="s">
        <v>208</v>
      </c>
      <c r="D104" t="s">
        <v>143</v>
      </c>
      <c r="E104" t="s">
        <v>11</v>
      </c>
      <c r="F104" t="s">
        <v>12</v>
      </c>
      <c r="G104" t="s">
        <v>26</v>
      </c>
      <c r="H104" s="8">
        <v>0.5</v>
      </c>
      <c r="J104" s="10"/>
      <c r="K104" s="39">
        <f t="shared" ref="K104:K112" si="129">IF(IFERROR(FIND("Tecnologo",G104),0)=0,1,0)</f>
        <v>1</v>
      </c>
      <c r="L104" s="40">
        <f t="shared" ref="L104:L112" si="130">IF(IFERROR(FIND("Tecnologo",G104),0)=0,H104+J104,0)</f>
        <v>0.5</v>
      </c>
      <c r="M104" s="39">
        <f t="shared" ref="M104:M112" si="131">IF(IFERROR(FIND("Tecnologo",G104),0)=0,0,1)</f>
        <v>0</v>
      </c>
      <c r="N104" s="41">
        <f t="shared" ref="N104:N112" si="132">IF(IFERROR(FIND("Tecnologo",G104),0)=0,0,H104+J104)</f>
        <v>0</v>
      </c>
      <c r="O104" s="20">
        <f t="shared" ref="O104:O112" si="133">K104+M104</f>
        <v>1</v>
      </c>
      <c r="P104" s="19">
        <f t="shared" ref="P104:P112" si="134">L104+N104</f>
        <v>0.5</v>
      </c>
    </row>
    <row r="105" spans="1:16" x14ac:dyDescent="0.2">
      <c r="A105" s="7" t="s">
        <v>525</v>
      </c>
      <c r="B105" s="7" t="s">
        <v>526</v>
      </c>
      <c r="C105" s="7"/>
      <c r="D105" s="7" t="s">
        <v>143</v>
      </c>
      <c r="E105" s="7" t="s">
        <v>66</v>
      </c>
      <c r="F105" s="7" t="s">
        <v>20</v>
      </c>
      <c r="G105" s="7" t="s">
        <v>21</v>
      </c>
      <c r="H105" s="38"/>
      <c r="I105" s="7"/>
      <c r="J105" s="12"/>
      <c r="K105" s="39">
        <f t="shared" ref="K105:K106" si="135">IF(IFERROR(FIND("Tecnologo",G105),0)=0,1,0)</f>
        <v>1</v>
      </c>
      <c r="L105" s="40">
        <f t="shared" ref="L105:L106" si="136">IF(IFERROR(FIND("Tecnologo",G105),0)=0,H105+J105,0)</f>
        <v>0</v>
      </c>
      <c r="M105" s="39">
        <f t="shared" ref="M105:M106" si="137">IF(IFERROR(FIND("Tecnologo",G105),0)=0,0,1)</f>
        <v>0</v>
      </c>
      <c r="N105" s="41">
        <f t="shared" ref="N105:N106" si="138">IF(IFERROR(FIND("Tecnologo",G105),0)=0,0,H105+J105)</f>
        <v>0</v>
      </c>
      <c r="O105" s="20">
        <f t="shared" ref="O105:O106" si="139">K105+M105</f>
        <v>1</v>
      </c>
      <c r="P105" s="19">
        <f t="shared" ref="P105:P106" si="140">L105+N105</f>
        <v>0</v>
      </c>
    </row>
    <row r="106" spans="1:16" x14ac:dyDescent="0.2">
      <c r="A106" s="7" t="s">
        <v>527</v>
      </c>
      <c r="B106" s="7" t="s">
        <v>94</v>
      </c>
      <c r="C106" s="7"/>
      <c r="D106" s="7" t="s">
        <v>143</v>
      </c>
      <c r="E106" s="7" t="s">
        <v>126</v>
      </c>
      <c r="F106" s="7" t="s">
        <v>20</v>
      </c>
      <c r="G106" s="7" t="s">
        <v>285</v>
      </c>
      <c r="H106" s="38"/>
      <c r="I106" s="7"/>
      <c r="J106" s="12"/>
      <c r="K106" s="43">
        <f t="shared" si="135"/>
        <v>1</v>
      </c>
      <c r="L106" s="44">
        <f t="shared" si="136"/>
        <v>0</v>
      </c>
      <c r="M106" s="43">
        <f t="shared" si="137"/>
        <v>0</v>
      </c>
      <c r="N106" s="45">
        <f t="shared" si="138"/>
        <v>0</v>
      </c>
      <c r="O106" s="46">
        <f t="shared" si="139"/>
        <v>1</v>
      </c>
      <c r="P106" s="45">
        <f t="shared" si="140"/>
        <v>0</v>
      </c>
    </row>
    <row r="107" spans="1:16" x14ac:dyDescent="0.2">
      <c r="A107" t="s">
        <v>265</v>
      </c>
      <c r="B107" t="s">
        <v>266</v>
      </c>
      <c r="D107" t="s">
        <v>143</v>
      </c>
      <c r="E107" t="s">
        <v>66</v>
      </c>
      <c r="G107" t="s">
        <v>571</v>
      </c>
      <c r="H107" s="8">
        <v>1</v>
      </c>
      <c r="J107" s="10"/>
      <c r="K107" s="39">
        <f t="shared" si="129"/>
        <v>0</v>
      </c>
      <c r="L107" s="40">
        <f t="shared" si="130"/>
        <v>0</v>
      </c>
      <c r="M107" s="39">
        <f t="shared" si="131"/>
        <v>1</v>
      </c>
      <c r="N107" s="41">
        <f t="shared" si="132"/>
        <v>1</v>
      </c>
      <c r="O107" s="20">
        <f t="shared" si="133"/>
        <v>1</v>
      </c>
      <c r="P107" s="19">
        <f t="shared" si="134"/>
        <v>1</v>
      </c>
    </row>
    <row r="108" spans="1:16" s="5" customFormat="1" x14ac:dyDescent="0.2">
      <c r="A108" t="s">
        <v>272</v>
      </c>
      <c r="B108" t="s">
        <v>60</v>
      </c>
      <c r="C108"/>
      <c r="D108" t="s">
        <v>143</v>
      </c>
      <c r="E108" t="s">
        <v>66</v>
      </c>
      <c r="F108" t="s">
        <v>20</v>
      </c>
      <c r="G108" t="s">
        <v>67</v>
      </c>
      <c r="H108" s="8">
        <v>0.2</v>
      </c>
      <c r="I108"/>
      <c r="J108" s="10"/>
      <c r="K108" s="39">
        <f t="shared" si="129"/>
        <v>0</v>
      </c>
      <c r="L108" s="40">
        <f t="shared" si="130"/>
        <v>0</v>
      </c>
      <c r="M108" s="39">
        <f t="shared" si="131"/>
        <v>1</v>
      </c>
      <c r="N108" s="41">
        <f t="shared" si="132"/>
        <v>0.2</v>
      </c>
      <c r="O108" s="20">
        <f t="shared" si="133"/>
        <v>1</v>
      </c>
      <c r="P108" s="19">
        <f t="shared" si="134"/>
        <v>0.2</v>
      </c>
    </row>
    <row r="109" spans="1:16" s="7" customFormat="1" x14ac:dyDescent="0.2">
      <c r="A109" t="s">
        <v>523</v>
      </c>
      <c r="B109" t="s">
        <v>176</v>
      </c>
      <c r="C109"/>
      <c r="D109" t="s">
        <v>143</v>
      </c>
      <c r="E109" t="s">
        <v>66</v>
      </c>
      <c r="F109" t="s">
        <v>20</v>
      </c>
      <c r="G109" t="s">
        <v>572</v>
      </c>
      <c r="H109" s="8">
        <v>0.5</v>
      </c>
      <c r="I109"/>
      <c r="J109" s="10"/>
      <c r="K109" s="39">
        <f t="shared" ref="K109" si="141">IF(IFERROR(FIND("Tecnologo",G109),0)=0,1,0)</f>
        <v>0</v>
      </c>
      <c r="L109" s="40">
        <f t="shared" ref="L109" si="142">IF(IFERROR(FIND("Tecnologo",G109),0)=0,H109+J109,0)</f>
        <v>0</v>
      </c>
      <c r="M109" s="39">
        <f t="shared" ref="M109" si="143">IF(IFERROR(FIND("Tecnologo",G109),0)=0,0,1)</f>
        <v>1</v>
      </c>
      <c r="N109" s="41">
        <f t="shared" ref="N109" si="144">IF(IFERROR(FIND("Tecnologo",G109),0)=0,0,H109+J109)</f>
        <v>0.5</v>
      </c>
      <c r="O109" s="20">
        <f t="shared" ref="O109" si="145">K109+M109</f>
        <v>1</v>
      </c>
      <c r="P109" s="19">
        <f t="shared" ref="P109" si="146">L109+N109</f>
        <v>0.5</v>
      </c>
    </row>
    <row r="110" spans="1:16" x14ac:dyDescent="0.2">
      <c r="A110" t="s">
        <v>307</v>
      </c>
      <c r="B110" t="s">
        <v>102</v>
      </c>
      <c r="D110" t="s">
        <v>143</v>
      </c>
      <c r="E110" t="s">
        <v>66</v>
      </c>
      <c r="G110" t="s">
        <v>573</v>
      </c>
      <c r="H110" s="8">
        <v>0.4</v>
      </c>
      <c r="J110" s="10"/>
      <c r="K110" s="39">
        <f t="shared" si="129"/>
        <v>0</v>
      </c>
      <c r="L110" s="40">
        <f t="shared" si="130"/>
        <v>0</v>
      </c>
      <c r="M110" s="39">
        <f t="shared" si="131"/>
        <v>1</v>
      </c>
      <c r="N110" s="41">
        <f t="shared" si="132"/>
        <v>0.4</v>
      </c>
      <c r="O110" s="20">
        <f t="shared" si="133"/>
        <v>1</v>
      </c>
      <c r="P110" s="19">
        <f t="shared" si="134"/>
        <v>0.4</v>
      </c>
    </row>
    <row r="111" spans="1:16" x14ac:dyDescent="0.2">
      <c r="A111" t="s">
        <v>361</v>
      </c>
      <c r="B111" t="s">
        <v>362</v>
      </c>
      <c r="D111" t="s">
        <v>143</v>
      </c>
      <c r="E111" t="s">
        <v>66</v>
      </c>
      <c r="F111" t="s">
        <v>20</v>
      </c>
      <c r="G111" t="s">
        <v>67</v>
      </c>
      <c r="H111" s="8">
        <v>0.3</v>
      </c>
      <c r="J111" s="10"/>
      <c r="K111" s="39">
        <f t="shared" si="129"/>
        <v>0</v>
      </c>
      <c r="L111" s="40">
        <f t="shared" si="130"/>
        <v>0</v>
      </c>
      <c r="M111" s="39">
        <f t="shared" si="131"/>
        <v>1</v>
      </c>
      <c r="N111" s="41">
        <f t="shared" si="132"/>
        <v>0.3</v>
      </c>
      <c r="O111" s="20">
        <f t="shared" si="133"/>
        <v>1</v>
      </c>
      <c r="P111" s="19">
        <f t="shared" si="134"/>
        <v>0.3</v>
      </c>
    </row>
    <row r="112" spans="1:16" x14ac:dyDescent="0.2">
      <c r="A112" t="s">
        <v>390</v>
      </c>
      <c r="B112" t="s">
        <v>97</v>
      </c>
      <c r="D112" t="s">
        <v>143</v>
      </c>
      <c r="E112" t="s">
        <v>66</v>
      </c>
      <c r="G112" t="s">
        <v>573</v>
      </c>
      <c r="H112" s="8">
        <v>0.5</v>
      </c>
      <c r="J112" s="10"/>
      <c r="K112" s="39">
        <f t="shared" si="129"/>
        <v>0</v>
      </c>
      <c r="L112" s="40">
        <f t="shared" si="130"/>
        <v>0</v>
      </c>
      <c r="M112" s="39">
        <f t="shared" si="131"/>
        <v>1</v>
      </c>
      <c r="N112" s="41">
        <f t="shared" si="132"/>
        <v>0.5</v>
      </c>
      <c r="O112" s="20">
        <f t="shared" si="133"/>
        <v>1</v>
      </c>
      <c r="P112" s="19">
        <f t="shared" si="134"/>
        <v>0.5</v>
      </c>
    </row>
    <row r="113" spans="1:16" x14ac:dyDescent="0.2">
      <c r="A113" s="1" t="s">
        <v>472</v>
      </c>
      <c r="B113" s="1"/>
      <c r="C113" s="1"/>
      <c r="D113" s="1"/>
      <c r="E113" s="1"/>
      <c r="F113" s="1"/>
      <c r="G113" s="1"/>
      <c r="H113" s="9">
        <f>SUM(H103:H112)</f>
        <v>3.9</v>
      </c>
      <c r="I113" s="1"/>
      <c r="J113" s="47">
        <f t="shared" ref="J113:P113" si="147">SUM(J103:J112)</f>
        <v>0</v>
      </c>
      <c r="K113" s="23">
        <f t="shared" si="147"/>
        <v>3</v>
      </c>
      <c r="L113" s="31">
        <f t="shared" si="147"/>
        <v>0.5</v>
      </c>
      <c r="M113" s="23">
        <f t="shared" si="147"/>
        <v>7</v>
      </c>
      <c r="N113" s="31">
        <f t="shared" si="147"/>
        <v>3.4</v>
      </c>
      <c r="O113" s="30">
        <f t="shared" si="147"/>
        <v>10</v>
      </c>
      <c r="P113" s="52">
        <f t="shared" si="147"/>
        <v>3.9</v>
      </c>
    </row>
    <row r="114" spans="1:16" x14ac:dyDescent="0.2">
      <c r="A114" s="7" t="s">
        <v>524</v>
      </c>
      <c r="B114" s="7" t="s">
        <v>34</v>
      </c>
      <c r="C114" s="7"/>
      <c r="D114" s="7" t="s">
        <v>35</v>
      </c>
      <c r="E114" s="7" t="s">
        <v>11</v>
      </c>
      <c r="F114" s="7" t="s">
        <v>12</v>
      </c>
      <c r="G114" s="7" t="s">
        <v>13</v>
      </c>
      <c r="H114" s="38">
        <v>0.3</v>
      </c>
      <c r="I114" s="7"/>
      <c r="J114" s="12"/>
      <c r="K114" s="39">
        <f t="shared" ref="K114" si="148">IF(IFERROR(FIND("Tecnologo",G114),0)=0,1,0)</f>
        <v>1</v>
      </c>
      <c r="L114" s="40">
        <f t="shared" ref="L114" si="149">IF(IFERROR(FIND("Tecnologo",G114),0)=0,H114+J114,0)</f>
        <v>0.3</v>
      </c>
      <c r="M114" s="39">
        <f t="shared" ref="M114" si="150">IF(IFERROR(FIND("Tecnologo",G114),0)=0,0,1)</f>
        <v>0</v>
      </c>
      <c r="N114" s="41">
        <f t="shared" ref="N114" si="151">IF(IFERROR(FIND("Tecnologo",G114),0)=0,0,H114+J114)</f>
        <v>0</v>
      </c>
      <c r="O114" s="20">
        <f t="shared" ref="O114" si="152">K114+M114</f>
        <v>1</v>
      </c>
      <c r="P114" s="19">
        <f t="shared" ref="P114" si="153">L114+N114</f>
        <v>0.3</v>
      </c>
    </row>
    <row r="115" spans="1:16" x14ac:dyDescent="0.2">
      <c r="A115" t="s">
        <v>55</v>
      </c>
      <c r="B115" t="s">
        <v>56</v>
      </c>
      <c r="D115" t="s">
        <v>35</v>
      </c>
      <c r="E115" t="s">
        <v>11</v>
      </c>
      <c r="F115" t="s">
        <v>20</v>
      </c>
      <c r="G115" t="s">
        <v>50</v>
      </c>
      <c r="H115" s="8">
        <v>0.05</v>
      </c>
      <c r="I115" t="s">
        <v>660</v>
      </c>
      <c r="J115" s="8">
        <v>0.15</v>
      </c>
      <c r="K115" s="39">
        <f t="shared" ref="K115:K146" si="154">IF(IFERROR(FIND("Tecnologo",G115),0)=0,1,0)</f>
        <v>1</v>
      </c>
      <c r="L115" s="40">
        <f t="shared" ref="L115:L146" si="155">IF(IFERROR(FIND("Tecnologo",G115),0)=0,H115+J115,0)</f>
        <v>0.2</v>
      </c>
      <c r="M115" s="39">
        <f t="shared" ref="M115:M146" si="156">IF(IFERROR(FIND("Tecnologo",G115),0)=0,0,1)</f>
        <v>0</v>
      </c>
      <c r="N115" s="41">
        <f t="shared" ref="N115:N146" si="157">IF(IFERROR(FIND("Tecnologo",G115),0)=0,0,H115+J115)</f>
        <v>0</v>
      </c>
      <c r="O115" s="20">
        <f t="shared" ref="O115:O146" si="158">K115+M115</f>
        <v>1</v>
      </c>
      <c r="P115" s="19">
        <f t="shared" ref="P115:P146" si="159">L115+N115</f>
        <v>0.2</v>
      </c>
    </row>
    <row r="116" spans="1:16" x14ac:dyDescent="0.2">
      <c r="A116" t="s">
        <v>57</v>
      </c>
      <c r="B116" t="s">
        <v>58</v>
      </c>
      <c r="C116" t="s">
        <v>720</v>
      </c>
      <c r="D116" t="s">
        <v>35</v>
      </c>
      <c r="E116" t="s">
        <v>11</v>
      </c>
      <c r="F116" t="s">
        <v>12</v>
      </c>
      <c r="G116" t="s">
        <v>26</v>
      </c>
      <c r="H116" s="8">
        <v>0.1</v>
      </c>
      <c r="I116" t="s">
        <v>719</v>
      </c>
      <c r="J116" s="8">
        <v>0.8</v>
      </c>
      <c r="K116" s="39">
        <f t="shared" si="154"/>
        <v>1</v>
      </c>
      <c r="L116" s="40">
        <f t="shared" si="155"/>
        <v>0.9</v>
      </c>
      <c r="M116" s="39">
        <f t="shared" si="156"/>
        <v>0</v>
      </c>
      <c r="N116" s="41">
        <f t="shared" si="157"/>
        <v>0</v>
      </c>
      <c r="O116" s="20">
        <f t="shared" si="158"/>
        <v>1</v>
      </c>
      <c r="P116" s="19">
        <f t="shared" si="159"/>
        <v>0.9</v>
      </c>
    </row>
    <row r="117" spans="1:16" x14ac:dyDescent="0.2">
      <c r="A117" t="s">
        <v>77</v>
      </c>
      <c r="B117" t="s">
        <v>78</v>
      </c>
      <c r="C117" t="s">
        <v>727</v>
      </c>
      <c r="D117" t="s">
        <v>35</v>
      </c>
      <c r="E117" t="s">
        <v>66</v>
      </c>
      <c r="F117" t="s">
        <v>12</v>
      </c>
      <c r="G117" t="s">
        <v>495</v>
      </c>
      <c r="H117" s="8">
        <v>0</v>
      </c>
      <c r="I117" t="s">
        <v>719</v>
      </c>
      <c r="J117" s="8">
        <v>0.8</v>
      </c>
      <c r="K117" s="39">
        <f t="shared" si="154"/>
        <v>1</v>
      </c>
      <c r="L117" s="40">
        <f t="shared" si="155"/>
        <v>0.8</v>
      </c>
      <c r="M117" s="39">
        <f t="shared" si="156"/>
        <v>0</v>
      </c>
      <c r="N117" s="41">
        <f t="shared" si="157"/>
        <v>0</v>
      </c>
      <c r="O117" s="20">
        <f t="shared" si="158"/>
        <v>1</v>
      </c>
      <c r="P117" s="19">
        <f t="shared" si="159"/>
        <v>0.8</v>
      </c>
    </row>
    <row r="118" spans="1:16" x14ac:dyDescent="0.2">
      <c r="A118" t="s">
        <v>730</v>
      </c>
      <c r="B118" t="s">
        <v>167</v>
      </c>
      <c r="C118" t="s">
        <v>720</v>
      </c>
      <c r="D118" t="s">
        <v>35</v>
      </c>
      <c r="E118" t="s">
        <v>11</v>
      </c>
      <c r="F118" t="s">
        <v>20</v>
      </c>
      <c r="G118" t="s">
        <v>92</v>
      </c>
      <c r="H118" s="8">
        <v>0</v>
      </c>
      <c r="I118" t="s">
        <v>719</v>
      </c>
      <c r="J118" s="8">
        <v>1</v>
      </c>
      <c r="K118" s="39">
        <f t="shared" ref="K118" si="160">IF(IFERROR(FIND("Tecnologo",G118),0)=0,1,0)</f>
        <v>0</v>
      </c>
      <c r="L118" s="40">
        <f t="shared" ref="L118" si="161">IF(IFERROR(FIND("Tecnologo",G118),0)=0,H118+J118,0)</f>
        <v>0</v>
      </c>
      <c r="M118" s="39">
        <f t="shared" ref="M118" si="162">IF(IFERROR(FIND("Tecnologo",G118),0)=0,0,1)</f>
        <v>1</v>
      </c>
      <c r="N118" s="41">
        <f t="shared" ref="N118" si="163">IF(IFERROR(FIND("Tecnologo",G118),0)=0,0,H118+J118)</f>
        <v>1</v>
      </c>
      <c r="O118" s="20">
        <f t="shared" ref="O118" si="164">K118+M118</f>
        <v>1</v>
      </c>
      <c r="P118" s="19">
        <f t="shared" ref="P118" si="165">L118+N118</f>
        <v>1</v>
      </c>
    </row>
    <row r="119" spans="1:16" x14ac:dyDescent="0.2">
      <c r="A119" t="s">
        <v>103</v>
      </c>
      <c r="B119" t="s">
        <v>104</v>
      </c>
      <c r="C119" t="s">
        <v>661</v>
      </c>
      <c r="D119" t="s">
        <v>35</v>
      </c>
      <c r="E119" t="s">
        <v>11</v>
      </c>
      <c r="F119" t="s">
        <v>12</v>
      </c>
      <c r="G119" t="s">
        <v>26</v>
      </c>
      <c r="H119" s="8">
        <v>0</v>
      </c>
      <c r="I119" t="s">
        <v>487</v>
      </c>
      <c r="J119" s="8">
        <v>1</v>
      </c>
      <c r="K119" s="39">
        <f t="shared" si="154"/>
        <v>1</v>
      </c>
      <c r="L119" s="40">
        <f t="shared" si="155"/>
        <v>1</v>
      </c>
      <c r="M119" s="39">
        <f t="shared" si="156"/>
        <v>0</v>
      </c>
      <c r="N119" s="41">
        <f t="shared" si="157"/>
        <v>0</v>
      </c>
      <c r="O119" s="20">
        <f t="shared" si="158"/>
        <v>1</v>
      </c>
      <c r="P119" s="19">
        <f t="shared" si="159"/>
        <v>1</v>
      </c>
    </row>
    <row r="120" spans="1:16" x14ac:dyDescent="0.2">
      <c r="A120" t="s">
        <v>105</v>
      </c>
      <c r="B120" t="s">
        <v>106</v>
      </c>
      <c r="C120" t="s">
        <v>720</v>
      </c>
      <c r="D120" t="s">
        <v>35</v>
      </c>
      <c r="E120" t="s">
        <v>11</v>
      </c>
      <c r="F120" t="s">
        <v>12</v>
      </c>
      <c r="G120" t="s">
        <v>26</v>
      </c>
      <c r="H120" s="8">
        <v>0.5</v>
      </c>
      <c r="I120" t="s">
        <v>719</v>
      </c>
      <c r="J120" s="8">
        <v>0.5</v>
      </c>
      <c r="K120" s="39">
        <f t="shared" si="154"/>
        <v>1</v>
      </c>
      <c r="L120" s="40">
        <f t="shared" si="155"/>
        <v>1</v>
      </c>
      <c r="M120" s="39">
        <f t="shared" si="156"/>
        <v>0</v>
      </c>
      <c r="N120" s="41">
        <f t="shared" si="157"/>
        <v>0</v>
      </c>
      <c r="O120" s="20">
        <f t="shared" si="158"/>
        <v>1</v>
      </c>
      <c r="P120" s="19">
        <f t="shared" si="159"/>
        <v>1</v>
      </c>
    </row>
    <row r="121" spans="1:16" x14ac:dyDescent="0.2">
      <c r="A121" t="s">
        <v>110</v>
      </c>
      <c r="B121" t="s">
        <v>111</v>
      </c>
      <c r="C121" t="s">
        <v>661</v>
      </c>
      <c r="D121" t="s">
        <v>35</v>
      </c>
      <c r="E121" t="s">
        <v>11</v>
      </c>
      <c r="F121" t="s">
        <v>12</v>
      </c>
      <c r="G121" t="s">
        <v>13</v>
      </c>
      <c r="H121" s="8">
        <v>0.2</v>
      </c>
      <c r="I121" t="s">
        <v>487</v>
      </c>
      <c r="J121" s="8">
        <v>0.1</v>
      </c>
      <c r="K121" s="39">
        <f t="shared" si="154"/>
        <v>1</v>
      </c>
      <c r="L121" s="40">
        <f t="shared" si="155"/>
        <v>0.30000000000000004</v>
      </c>
      <c r="M121" s="39">
        <f t="shared" si="156"/>
        <v>0</v>
      </c>
      <c r="N121" s="41">
        <f t="shared" si="157"/>
        <v>0</v>
      </c>
      <c r="O121" s="20">
        <f t="shared" si="158"/>
        <v>1</v>
      </c>
      <c r="P121" s="19">
        <f t="shared" si="159"/>
        <v>0.30000000000000004</v>
      </c>
    </row>
    <row r="122" spans="1:16" x14ac:dyDescent="0.2">
      <c r="A122" t="s">
        <v>725</v>
      </c>
      <c r="B122" t="s">
        <v>726</v>
      </c>
      <c r="C122" t="s">
        <v>720</v>
      </c>
      <c r="D122" t="s">
        <v>35</v>
      </c>
      <c r="E122" t="s">
        <v>126</v>
      </c>
      <c r="F122" t="s">
        <v>20</v>
      </c>
      <c r="G122" t="s">
        <v>318</v>
      </c>
      <c r="H122" s="8">
        <v>0</v>
      </c>
      <c r="I122" t="s">
        <v>719</v>
      </c>
      <c r="J122" s="8">
        <v>0.2</v>
      </c>
      <c r="K122" s="39">
        <f t="shared" ref="K122" si="166">IF(IFERROR(FIND("Tecnologo",G122),0)=0,1,0)</f>
        <v>1</v>
      </c>
      <c r="L122" s="40">
        <f t="shared" ref="L122" si="167">IF(IFERROR(FIND("Tecnologo",G122),0)=0,H122+J122,0)</f>
        <v>0.2</v>
      </c>
      <c r="M122" s="39">
        <f t="shared" ref="M122" si="168">IF(IFERROR(FIND("Tecnologo",G122),0)=0,0,1)</f>
        <v>0</v>
      </c>
      <c r="N122" s="41">
        <f t="shared" ref="N122" si="169">IF(IFERROR(FIND("Tecnologo",G122),0)=0,0,H122+J122)</f>
        <v>0</v>
      </c>
      <c r="O122" s="20">
        <f t="shared" ref="O122" si="170">K122+M122</f>
        <v>1</v>
      </c>
      <c r="P122" s="19">
        <f t="shared" ref="P122" si="171">L122+N122</f>
        <v>0.2</v>
      </c>
    </row>
    <row r="123" spans="1:16" x14ac:dyDescent="0.2">
      <c r="A123" t="s">
        <v>124</v>
      </c>
      <c r="B123" t="s">
        <v>125</v>
      </c>
      <c r="D123" t="s">
        <v>35</v>
      </c>
      <c r="E123" t="s">
        <v>126</v>
      </c>
      <c r="H123" s="8">
        <v>0</v>
      </c>
      <c r="J123" s="10"/>
      <c r="K123" s="39">
        <f t="shared" si="154"/>
        <v>1</v>
      </c>
      <c r="L123" s="40">
        <f t="shared" si="155"/>
        <v>0</v>
      </c>
      <c r="M123" s="39">
        <f t="shared" si="156"/>
        <v>0</v>
      </c>
      <c r="N123" s="41">
        <f t="shared" si="157"/>
        <v>0</v>
      </c>
      <c r="O123" s="20">
        <f t="shared" si="158"/>
        <v>1</v>
      </c>
      <c r="P123" s="19">
        <f t="shared" si="159"/>
        <v>0</v>
      </c>
    </row>
    <row r="124" spans="1:16" x14ac:dyDescent="0.2">
      <c r="A124" t="s">
        <v>130</v>
      </c>
      <c r="B124" t="s">
        <v>125</v>
      </c>
      <c r="C124" t="s">
        <v>131</v>
      </c>
      <c r="D124" t="s">
        <v>35</v>
      </c>
      <c r="E124" t="s">
        <v>11</v>
      </c>
      <c r="F124" t="s">
        <v>12</v>
      </c>
      <c r="G124" t="s">
        <v>13</v>
      </c>
      <c r="H124" s="8">
        <v>0.1</v>
      </c>
      <c r="J124" s="10"/>
      <c r="K124" s="39">
        <f t="shared" si="154"/>
        <v>1</v>
      </c>
      <c r="L124" s="40">
        <f t="shared" si="155"/>
        <v>0.1</v>
      </c>
      <c r="M124" s="39">
        <f t="shared" si="156"/>
        <v>0</v>
      </c>
      <c r="N124" s="41">
        <f t="shared" si="157"/>
        <v>0</v>
      </c>
      <c r="O124" s="20">
        <f t="shared" si="158"/>
        <v>1</v>
      </c>
      <c r="P124" s="19">
        <f t="shared" si="159"/>
        <v>0.1</v>
      </c>
    </row>
    <row r="125" spans="1:16" x14ac:dyDescent="0.2">
      <c r="A125" t="s">
        <v>662</v>
      </c>
      <c r="B125" t="s">
        <v>663</v>
      </c>
      <c r="D125" t="s">
        <v>35</v>
      </c>
      <c r="E125" t="s">
        <v>11</v>
      </c>
      <c r="F125" t="s">
        <v>12</v>
      </c>
      <c r="G125" t="s">
        <v>41</v>
      </c>
      <c r="H125" s="8">
        <v>0.3</v>
      </c>
      <c r="J125" s="10"/>
      <c r="K125" s="39">
        <f t="shared" si="154"/>
        <v>1</v>
      </c>
      <c r="L125" s="40">
        <f t="shared" si="155"/>
        <v>0.3</v>
      </c>
      <c r="M125" s="39">
        <f t="shared" si="156"/>
        <v>0</v>
      </c>
      <c r="N125" s="41">
        <f t="shared" si="157"/>
        <v>0</v>
      </c>
      <c r="O125" s="20">
        <f t="shared" si="158"/>
        <v>1</v>
      </c>
      <c r="P125" s="19">
        <f t="shared" si="159"/>
        <v>0.3</v>
      </c>
    </row>
    <row r="126" spans="1:16" x14ac:dyDescent="0.2">
      <c r="A126" t="s">
        <v>731</v>
      </c>
      <c r="B126" t="s">
        <v>305</v>
      </c>
      <c r="C126" t="s">
        <v>720</v>
      </c>
      <c r="D126" t="s">
        <v>35</v>
      </c>
      <c r="E126" t="s">
        <v>11</v>
      </c>
      <c r="F126" t="s">
        <v>20</v>
      </c>
      <c r="G126" t="s">
        <v>92</v>
      </c>
      <c r="H126" s="8">
        <v>0</v>
      </c>
      <c r="I126" t="s">
        <v>719</v>
      </c>
      <c r="J126" s="8">
        <v>0.4</v>
      </c>
      <c r="K126" s="39">
        <f t="shared" si="154"/>
        <v>0</v>
      </c>
      <c r="L126" s="40">
        <f t="shared" si="155"/>
        <v>0</v>
      </c>
      <c r="M126" s="39">
        <f t="shared" si="156"/>
        <v>1</v>
      </c>
      <c r="N126" s="41">
        <f t="shared" si="157"/>
        <v>0.4</v>
      </c>
      <c r="O126" s="20">
        <f t="shared" si="158"/>
        <v>1</v>
      </c>
      <c r="P126" s="19">
        <f t="shared" si="159"/>
        <v>0.4</v>
      </c>
    </row>
    <row r="127" spans="1:16" x14ac:dyDescent="0.2">
      <c r="A127" t="s">
        <v>733</v>
      </c>
      <c r="B127" t="s">
        <v>544</v>
      </c>
      <c r="C127" t="s">
        <v>720</v>
      </c>
      <c r="D127" t="s">
        <v>35</v>
      </c>
      <c r="E127" t="s">
        <v>11</v>
      </c>
      <c r="F127" t="s">
        <v>20</v>
      </c>
      <c r="G127" t="s">
        <v>92</v>
      </c>
      <c r="H127" s="8">
        <v>0</v>
      </c>
      <c r="I127" t="s">
        <v>719</v>
      </c>
      <c r="J127" s="8">
        <v>0.4</v>
      </c>
      <c r="K127" s="39">
        <f t="shared" si="154"/>
        <v>0</v>
      </c>
      <c r="L127" s="40">
        <f t="shared" si="155"/>
        <v>0</v>
      </c>
      <c r="M127" s="39">
        <f t="shared" si="156"/>
        <v>1</v>
      </c>
      <c r="N127" s="41">
        <f t="shared" si="157"/>
        <v>0.4</v>
      </c>
      <c r="O127" s="20">
        <f t="shared" si="158"/>
        <v>1</v>
      </c>
      <c r="P127" s="19">
        <f t="shared" si="159"/>
        <v>0.4</v>
      </c>
    </row>
    <row r="128" spans="1:16" x14ac:dyDescent="0.2">
      <c r="A128" t="s">
        <v>721</v>
      </c>
      <c r="B128" t="s">
        <v>722</v>
      </c>
      <c r="C128" t="s">
        <v>720</v>
      </c>
      <c r="D128" t="s">
        <v>35</v>
      </c>
      <c r="E128" t="s">
        <v>11</v>
      </c>
      <c r="F128" t="s">
        <v>20</v>
      </c>
      <c r="G128" t="s">
        <v>318</v>
      </c>
      <c r="H128" s="8">
        <v>0.1</v>
      </c>
      <c r="I128" t="s">
        <v>719</v>
      </c>
      <c r="J128" s="8">
        <v>0.3</v>
      </c>
      <c r="K128" s="39">
        <f t="shared" ref="K128:K129" si="172">IF(IFERROR(FIND("Tecnologo",G128),0)=0,1,0)</f>
        <v>1</v>
      </c>
      <c r="L128" s="40">
        <f t="shared" ref="L128:L129" si="173">IF(IFERROR(FIND("Tecnologo",G128),0)=0,H128+J128,0)</f>
        <v>0.4</v>
      </c>
      <c r="M128" s="39">
        <f t="shared" ref="M128:M129" si="174">IF(IFERROR(FIND("Tecnologo",G128),0)=0,0,1)</f>
        <v>0</v>
      </c>
      <c r="N128" s="41">
        <f t="shared" ref="N128:N129" si="175">IF(IFERROR(FIND("Tecnologo",G128),0)=0,0,H128+J128)</f>
        <v>0</v>
      </c>
      <c r="O128" s="20">
        <f t="shared" ref="O128:O129" si="176">K128+M128</f>
        <v>1</v>
      </c>
      <c r="P128" s="19">
        <f t="shared" ref="P128:P129" si="177">L128+N128</f>
        <v>0.4</v>
      </c>
    </row>
    <row r="129" spans="1:16" x14ac:dyDescent="0.2">
      <c r="A129" t="s">
        <v>732</v>
      </c>
      <c r="B129" t="s">
        <v>106</v>
      </c>
      <c r="C129" t="s">
        <v>720</v>
      </c>
      <c r="D129" t="s">
        <v>35</v>
      </c>
      <c r="E129" t="s">
        <v>11</v>
      </c>
      <c r="F129" t="s">
        <v>20</v>
      </c>
      <c r="G129" t="s">
        <v>92</v>
      </c>
      <c r="H129" s="8">
        <v>0</v>
      </c>
      <c r="I129" t="s">
        <v>719</v>
      </c>
      <c r="J129" s="8">
        <v>0.4</v>
      </c>
      <c r="K129" s="39">
        <f t="shared" si="172"/>
        <v>0</v>
      </c>
      <c r="L129" s="40">
        <f t="shared" si="173"/>
        <v>0</v>
      </c>
      <c r="M129" s="39">
        <f t="shared" si="174"/>
        <v>1</v>
      </c>
      <c r="N129" s="41">
        <f t="shared" si="175"/>
        <v>0.4</v>
      </c>
      <c r="O129" s="20">
        <f t="shared" si="176"/>
        <v>1</v>
      </c>
      <c r="P129" s="19">
        <f t="shared" si="177"/>
        <v>0.4</v>
      </c>
    </row>
    <row r="130" spans="1:16" x14ac:dyDescent="0.2">
      <c r="A130" t="s">
        <v>202</v>
      </c>
      <c r="B130" t="s">
        <v>203</v>
      </c>
      <c r="D130" t="s">
        <v>35</v>
      </c>
      <c r="E130" t="s">
        <v>11</v>
      </c>
      <c r="F130" t="s">
        <v>20</v>
      </c>
      <c r="G130" t="s">
        <v>204</v>
      </c>
      <c r="H130" s="8">
        <v>0.05</v>
      </c>
      <c r="I130" t="s">
        <v>660</v>
      </c>
      <c r="J130" s="8">
        <v>0.1</v>
      </c>
      <c r="K130" s="39">
        <f t="shared" si="154"/>
        <v>1</v>
      </c>
      <c r="L130" s="40">
        <f t="shared" si="155"/>
        <v>0.15000000000000002</v>
      </c>
      <c r="M130" s="39">
        <f t="shared" si="156"/>
        <v>0</v>
      </c>
      <c r="N130" s="41">
        <f t="shared" si="157"/>
        <v>0</v>
      </c>
      <c r="O130" s="20">
        <f t="shared" si="158"/>
        <v>1</v>
      </c>
      <c r="P130" s="19">
        <f t="shared" si="159"/>
        <v>0.15000000000000002</v>
      </c>
    </row>
    <row r="131" spans="1:16" x14ac:dyDescent="0.2">
      <c r="A131" t="s">
        <v>735</v>
      </c>
      <c r="B131" t="s">
        <v>736</v>
      </c>
      <c r="C131" t="s">
        <v>720</v>
      </c>
      <c r="D131" t="s">
        <v>35</v>
      </c>
      <c r="E131" t="s">
        <v>11</v>
      </c>
      <c r="F131" t="s">
        <v>12</v>
      </c>
      <c r="G131" t="s">
        <v>26</v>
      </c>
      <c r="H131" s="8">
        <v>0</v>
      </c>
      <c r="I131" t="s">
        <v>719</v>
      </c>
      <c r="J131" s="8">
        <v>0.5</v>
      </c>
      <c r="K131" s="39">
        <f t="shared" si="154"/>
        <v>1</v>
      </c>
      <c r="L131" s="40">
        <f t="shared" si="155"/>
        <v>0.5</v>
      </c>
      <c r="M131" s="39">
        <f t="shared" si="156"/>
        <v>0</v>
      </c>
      <c r="N131" s="41">
        <f t="shared" si="157"/>
        <v>0</v>
      </c>
      <c r="O131" s="20">
        <f t="shared" si="158"/>
        <v>1</v>
      </c>
      <c r="P131" s="19">
        <f t="shared" si="159"/>
        <v>0.5</v>
      </c>
    </row>
    <row r="132" spans="1:16" x14ac:dyDescent="0.2">
      <c r="A132" t="s">
        <v>734</v>
      </c>
      <c r="B132" t="s">
        <v>73</v>
      </c>
      <c r="C132" t="s">
        <v>720</v>
      </c>
      <c r="D132" t="s">
        <v>35</v>
      </c>
      <c r="E132" t="s">
        <v>11</v>
      </c>
      <c r="F132" t="s">
        <v>12</v>
      </c>
      <c r="G132" t="s">
        <v>21</v>
      </c>
      <c r="H132" s="8">
        <v>0</v>
      </c>
      <c r="I132" t="s">
        <v>719</v>
      </c>
      <c r="J132" s="8">
        <v>0.5</v>
      </c>
      <c r="K132" s="39">
        <f t="shared" ref="K132:K133" si="178">IF(IFERROR(FIND("Tecnologo",G132),0)=0,1,0)</f>
        <v>1</v>
      </c>
      <c r="L132" s="40">
        <f t="shared" ref="L132:L133" si="179">IF(IFERROR(FIND("Tecnologo",G132),0)=0,H132+J132,0)</f>
        <v>0.5</v>
      </c>
      <c r="M132" s="39">
        <f t="shared" ref="M132:M133" si="180">IF(IFERROR(FIND("Tecnologo",G132),0)=0,0,1)</f>
        <v>0</v>
      </c>
      <c r="N132" s="41">
        <f t="shared" ref="N132:N133" si="181">IF(IFERROR(FIND("Tecnologo",G132),0)=0,0,H132+J132)</f>
        <v>0</v>
      </c>
      <c r="O132" s="20">
        <f t="shared" ref="O132:O133" si="182">K132+M132</f>
        <v>1</v>
      </c>
      <c r="P132" s="19">
        <f t="shared" ref="P132:P133" si="183">L132+N132</f>
        <v>0.5</v>
      </c>
    </row>
    <row r="133" spans="1:16" s="5" customFormat="1" x14ac:dyDescent="0.2">
      <c r="A133" t="s">
        <v>299</v>
      </c>
      <c r="B133" t="s">
        <v>141</v>
      </c>
      <c r="C133" t="s">
        <v>720</v>
      </c>
      <c r="D133" t="s">
        <v>35</v>
      </c>
      <c r="E133" t="s">
        <v>11</v>
      </c>
      <c r="F133" t="s">
        <v>12</v>
      </c>
      <c r="G133" t="s">
        <v>26</v>
      </c>
      <c r="H133" s="8">
        <v>0</v>
      </c>
      <c r="I133" t="s">
        <v>719</v>
      </c>
      <c r="J133" s="8">
        <v>0.8</v>
      </c>
      <c r="K133" s="39">
        <f t="shared" si="178"/>
        <v>1</v>
      </c>
      <c r="L133" s="40">
        <f t="shared" si="179"/>
        <v>0.8</v>
      </c>
      <c r="M133" s="39">
        <f t="shared" si="180"/>
        <v>0</v>
      </c>
      <c r="N133" s="41">
        <f t="shared" si="181"/>
        <v>0</v>
      </c>
      <c r="O133" s="20">
        <f t="shared" si="182"/>
        <v>1</v>
      </c>
      <c r="P133" s="19">
        <f t="shared" si="183"/>
        <v>0.8</v>
      </c>
    </row>
    <row r="134" spans="1:16" s="7" customFormat="1" x14ac:dyDescent="0.2">
      <c r="A134" t="s">
        <v>302</v>
      </c>
      <c r="B134" t="s">
        <v>303</v>
      </c>
      <c r="C134" t="s">
        <v>720</v>
      </c>
      <c r="D134" t="s">
        <v>35</v>
      </c>
      <c r="E134" t="s">
        <v>11</v>
      </c>
      <c r="F134" t="s">
        <v>12</v>
      </c>
      <c r="G134" t="s">
        <v>494</v>
      </c>
      <c r="H134" s="8">
        <v>0.5</v>
      </c>
      <c r="I134" t="s">
        <v>719</v>
      </c>
      <c r="J134" s="8">
        <v>0.2</v>
      </c>
      <c r="K134" s="39">
        <f t="shared" si="154"/>
        <v>1</v>
      </c>
      <c r="L134" s="40">
        <f t="shared" si="155"/>
        <v>0.7</v>
      </c>
      <c r="M134" s="39">
        <f t="shared" si="156"/>
        <v>0</v>
      </c>
      <c r="N134" s="41">
        <f t="shared" si="157"/>
        <v>0</v>
      </c>
      <c r="O134" s="20">
        <f t="shared" si="158"/>
        <v>1</v>
      </c>
      <c r="P134" s="19">
        <f t="shared" si="159"/>
        <v>0.7</v>
      </c>
    </row>
    <row r="135" spans="1:16" s="5" customFormat="1" x14ac:dyDescent="0.2">
      <c r="A135" t="s">
        <v>327</v>
      </c>
      <c r="B135" t="s">
        <v>328</v>
      </c>
      <c r="C135" t="s">
        <v>329</v>
      </c>
      <c r="D135" t="s">
        <v>35</v>
      </c>
      <c r="E135" t="s">
        <v>11</v>
      </c>
      <c r="F135" t="s">
        <v>12</v>
      </c>
      <c r="G135" t="s">
        <v>26</v>
      </c>
      <c r="H135" s="8">
        <v>0.1</v>
      </c>
      <c r="I135"/>
      <c r="J135" s="10"/>
      <c r="K135" s="39">
        <f t="shared" si="154"/>
        <v>1</v>
      </c>
      <c r="L135" s="40">
        <f t="shared" si="155"/>
        <v>0.1</v>
      </c>
      <c r="M135" s="39">
        <f t="shared" si="156"/>
        <v>0</v>
      </c>
      <c r="N135" s="41">
        <f t="shared" si="157"/>
        <v>0</v>
      </c>
      <c r="O135" s="20">
        <f t="shared" si="158"/>
        <v>1</v>
      </c>
      <c r="P135" s="19">
        <f t="shared" si="159"/>
        <v>0.1</v>
      </c>
    </row>
    <row r="136" spans="1:16" x14ac:dyDescent="0.2">
      <c r="A136" t="s">
        <v>724</v>
      </c>
      <c r="B136" t="s">
        <v>236</v>
      </c>
      <c r="C136" t="s">
        <v>720</v>
      </c>
      <c r="D136" t="s">
        <v>35</v>
      </c>
      <c r="E136" t="s">
        <v>11</v>
      </c>
      <c r="F136" t="s">
        <v>20</v>
      </c>
      <c r="G136" t="s">
        <v>204</v>
      </c>
      <c r="H136" s="8">
        <v>0</v>
      </c>
      <c r="I136" t="s">
        <v>719</v>
      </c>
      <c r="J136" s="8">
        <v>0.2</v>
      </c>
      <c r="K136" s="39">
        <f t="shared" ref="K136" si="184">IF(IFERROR(FIND("Tecnologo",G136),0)=0,1,0)</f>
        <v>1</v>
      </c>
      <c r="L136" s="40">
        <f t="shared" ref="L136" si="185">IF(IFERROR(FIND("Tecnologo",G136),0)=0,H136+J136,0)</f>
        <v>0.2</v>
      </c>
      <c r="M136" s="39">
        <f t="shared" ref="M136" si="186">IF(IFERROR(FIND("Tecnologo",G136),0)=0,0,1)</f>
        <v>0</v>
      </c>
      <c r="N136" s="41">
        <f t="shared" ref="N136" si="187">IF(IFERROR(FIND("Tecnologo",G136),0)=0,0,H136+J136)</f>
        <v>0</v>
      </c>
      <c r="O136" s="20">
        <f t="shared" ref="O136" si="188">K136+M136</f>
        <v>1</v>
      </c>
      <c r="P136" s="19">
        <f t="shared" ref="P136" si="189">L136+N136</f>
        <v>0.2</v>
      </c>
    </row>
    <row r="137" spans="1:16" x14ac:dyDescent="0.2">
      <c r="A137" t="s">
        <v>381</v>
      </c>
      <c r="B137" t="s">
        <v>9</v>
      </c>
      <c r="D137" t="s">
        <v>35</v>
      </c>
      <c r="E137" t="s">
        <v>11</v>
      </c>
      <c r="F137" t="s">
        <v>20</v>
      </c>
      <c r="G137" t="s">
        <v>204</v>
      </c>
      <c r="H137" s="8">
        <v>0</v>
      </c>
      <c r="I137" t="s">
        <v>487</v>
      </c>
      <c r="J137" s="8">
        <v>0.2</v>
      </c>
      <c r="K137" s="39">
        <f t="shared" si="154"/>
        <v>1</v>
      </c>
      <c r="L137" s="40">
        <f t="shared" si="155"/>
        <v>0.2</v>
      </c>
      <c r="M137" s="39">
        <f t="shared" si="156"/>
        <v>0</v>
      </c>
      <c r="N137" s="41">
        <f t="shared" si="157"/>
        <v>0</v>
      </c>
      <c r="O137" s="20">
        <f t="shared" si="158"/>
        <v>1</v>
      </c>
      <c r="P137" s="19">
        <f t="shared" si="159"/>
        <v>0.2</v>
      </c>
    </row>
    <row r="138" spans="1:16" x14ac:dyDescent="0.2">
      <c r="A138" t="s">
        <v>382</v>
      </c>
      <c r="B138" t="s">
        <v>138</v>
      </c>
      <c r="C138" t="s">
        <v>720</v>
      </c>
      <c r="D138" t="s">
        <v>35</v>
      </c>
      <c r="E138" t="s">
        <v>11</v>
      </c>
      <c r="F138" t="s">
        <v>12</v>
      </c>
      <c r="G138" t="s">
        <v>13</v>
      </c>
      <c r="H138" s="8">
        <v>0.2</v>
      </c>
      <c r="I138" t="s">
        <v>719</v>
      </c>
      <c r="J138" s="8">
        <v>0.5</v>
      </c>
      <c r="K138" s="39">
        <f t="shared" si="154"/>
        <v>1</v>
      </c>
      <c r="L138" s="40">
        <f t="shared" si="155"/>
        <v>0.7</v>
      </c>
      <c r="M138" s="39">
        <f t="shared" si="156"/>
        <v>0</v>
      </c>
      <c r="N138" s="41">
        <f t="shared" si="157"/>
        <v>0</v>
      </c>
      <c r="O138" s="20">
        <f t="shared" si="158"/>
        <v>1</v>
      </c>
      <c r="P138" s="19">
        <f t="shared" si="159"/>
        <v>0.7</v>
      </c>
    </row>
    <row r="139" spans="1:16" x14ac:dyDescent="0.2">
      <c r="A139" t="s">
        <v>729</v>
      </c>
      <c r="B139" t="s">
        <v>193</v>
      </c>
      <c r="C139" t="s">
        <v>720</v>
      </c>
      <c r="D139" t="s">
        <v>35</v>
      </c>
      <c r="E139" t="s">
        <v>11</v>
      </c>
      <c r="F139" t="s">
        <v>20</v>
      </c>
      <c r="G139" t="s">
        <v>92</v>
      </c>
      <c r="H139" s="8">
        <v>0</v>
      </c>
      <c r="I139" t="s">
        <v>719</v>
      </c>
      <c r="J139" s="8">
        <v>0.4</v>
      </c>
      <c r="K139" s="39">
        <f t="shared" ref="K139" si="190">IF(IFERROR(FIND("Tecnologo",G139),0)=0,1,0)</f>
        <v>0</v>
      </c>
      <c r="L139" s="40">
        <f t="shared" ref="L139" si="191">IF(IFERROR(FIND("Tecnologo",G139),0)=0,H139+J139,0)</f>
        <v>0</v>
      </c>
      <c r="M139" s="39">
        <f t="shared" ref="M139" si="192">IF(IFERROR(FIND("Tecnologo",G139),0)=0,0,1)</f>
        <v>1</v>
      </c>
      <c r="N139" s="41">
        <f t="shared" ref="N139" si="193">IF(IFERROR(FIND("Tecnologo",G139),0)=0,0,H139+J139)</f>
        <v>0.4</v>
      </c>
      <c r="O139" s="20">
        <f t="shared" ref="O139" si="194">K139+M139</f>
        <v>1</v>
      </c>
      <c r="P139" s="19">
        <f t="shared" ref="P139" si="195">L139+N139</f>
        <v>0.4</v>
      </c>
    </row>
    <row r="140" spans="1:16" x14ac:dyDescent="0.2">
      <c r="A140" t="s">
        <v>392</v>
      </c>
      <c r="B140" t="s">
        <v>393</v>
      </c>
      <c r="C140" t="s">
        <v>661</v>
      </c>
      <c r="D140" t="s">
        <v>35</v>
      </c>
      <c r="E140" t="s">
        <v>11</v>
      </c>
      <c r="F140" t="s">
        <v>12</v>
      </c>
      <c r="G140" t="s">
        <v>494</v>
      </c>
      <c r="H140" s="8">
        <v>0.4</v>
      </c>
      <c r="I140" t="s">
        <v>487</v>
      </c>
      <c r="J140" s="8">
        <v>0.6</v>
      </c>
      <c r="K140" s="39">
        <f t="shared" si="154"/>
        <v>1</v>
      </c>
      <c r="L140" s="40">
        <f t="shared" si="155"/>
        <v>1</v>
      </c>
      <c r="M140" s="39">
        <f t="shared" si="156"/>
        <v>0</v>
      </c>
      <c r="N140" s="41">
        <f t="shared" si="157"/>
        <v>0</v>
      </c>
      <c r="O140" s="20">
        <f t="shared" si="158"/>
        <v>1</v>
      </c>
      <c r="P140" s="19">
        <f t="shared" si="159"/>
        <v>1</v>
      </c>
    </row>
    <row r="141" spans="1:16" x14ac:dyDescent="0.2">
      <c r="A141" t="s">
        <v>411</v>
      </c>
      <c r="B141" t="s">
        <v>111</v>
      </c>
      <c r="C141" t="s">
        <v>720</v>
      </c>
      <c r="D141" t="s">
        <v>35</v>
      </c>
      <c r="E141" t="s">
        <v>11</v>
      </c>
      <c r="F141" t="s">
        <v>12</v>
      </c>
      <c r="G141" t="s">
        <v>318</v>
      </c>
      <c r="H141" s="8">
        <v>0.1</v>
      </c>
      <c r="I141" t="s">
        <v>719</v>
      </c>
      <c r="J141" s="8">
        <v>0.4</v>
      </c>
      <c r="K141" s="39">
        <f t="shared" si="154"/>
        <v>1</v>
      </c>
      <c r="L141" s="40">
        <f t="shared" si="155"/>
        <v>0.5</v>
      </c>
      <c r="M141" s="39">
        <f t="shared" si="156"/>
        <v>0</v>
      </c>
      <c r="N141" s="41">
        <f t="shared" si="157"/>
        <v>0</v>
      </c>
      <c r="O141" s="20">
        <f t="shared" si="158"/>
        <v>1</v>
      </c>
      <c r="P141" s="19">
        <f t="shared" si="159"/>
        <v>0.5</v>
      </c>
    </row>
    <row r="142" spans="1:16" x14ac:dyDescent="0.2">
      <c r="A142" t="s">
        <v>412</v>
      </c>
      <c r="B142" t="s">
        <v>249</v>
      </c>
      <c r="C142" t="s">
        <v>720</v>
      </c>
      <c r="D142" t="s">
        <v>35</v>
      </c>
      <c r="E142" t="s">
        <v>11</v>
      </c>
      <c r="F142" t="s">
        <v>12</v>
      </c>
      <c r="G142" t="s">
        <v>495</v>
      </c>
      <c r="H142" s="8">
        <v>0.1</v>
      </c>
      <c r="I142" t="s">
        <v>719</v>
      </c>
      <c r="J142" s="8">
        <v>0.6</v>
      </c>
      <c r="K142" s="39">
        <f t="shared" si="154"/>
        <v>1</v>
      </c>
      <c r="L142" s="40">
        <f t="shared" si="155"/>
        <v>0.7</v>
      </c>
      <c r="M142" s="39">
        <f t="shared" si="156"/>
        <v>0</v>
      </c>
      <c r="N142" s="41">
        <f t="shared" si="157"/>
        <v>0</v>
      </c>
      <c r="O142" s="20">
        <f t="shared" si="158"/>
        <v>1</v>
      </c>
      <c r="P142" s="19">
        <f t="shared" si="159"/>
        <v>0.7</v>
      </c>
    </row>
    <row r="143" spans="1:16" x14ac:dyDescent="0.2">
      <c r="A143" t="s">
        <v>418</v>
      </c>
      <c r="B143" t="s">
        <v>236</v>
      </c>
      <c r="C143" t="s">
        <v>723</v>
      </c>
      <c r="D143" t="s">
        <v>35</v>
      </c>
      <c r="E143" t="s">
        <v>66</v>
      </c>
      <c r="F143" t="s">
        <v>20</v>
      </c>
      <c r="G143" t="s">
        <v>67</v>
      </c>
      <c r="H143" s="8">
        <v>0</v>
      </c>
      <c r="I143" t="s">
        <v>719</v>
      </c>
      <c r="J143" s="8">
        <v>0.4</v>
      </c>
      <c r="K143" s="39">
        <f t="shared" si="154"/>
        <v>0</v>
      </c>
      <c r="L143" s="40">
        <f t="shared" si="155"/>
        <v>0</v>
      </c>
      <c r="M143" s="39">
        <f t="shared" si="156"/>
        <v>1</v>
      </c>
      <c r="N143" s="41">
        <f t="shared" si="157"/>
        <v>0.4</v>
      </c>
      <c r="O143" s="20">
        <f t="shared" si="158"/>
        <v>1</v>
      </c>
      <c r="P143" s="19">
        <f t="shared" si="159"/>
        <v>0.4</v>
      </c>
    </row>
    <row r="144" spans="1:16" x14ac:dyDescent="0.2">
      <c r="A144" t="s">
        <v>433</v>
      </c>
      <c r="B144" t="s">
        <v>377</v>
      </c>
      <c r="C144" t="s">
        <v>434</v>
      </c>
      <c r="D144" t="s">
        <v>35</v>
      </c>
      <c r="E144" t="s">
        <v>11</v>
      </c>
      <c r="F144" t="s">
        <v>20</v>
      </c>
      <c r="G144" t="s">
        <v>50</v>
      </c>
      <c r="H144" s="8">
        <v>0.1</v>
      </c>
      <c r="J144" s="10"/>
      <c r="K144" s="39">
        <f t="shared" si="154"/>
        <v>1</v>
      </c>
      <c r="L144" s="40">
        <f t="shared" si="155"/>
        <v>0.1</v>
      </c>
      <c r="M144" s="39">
        <f t="shared" si="156"/>
        <v>0</v>
      </c>
      <c r="N144" s="41">
        <f t="shared" si="157"/>
        <v>0</v>
      </c>
      <c r="O144" s="20">
        <f t="shared" si="158"/>
        <v>1</v>
      </c>
      <c r="P144" s="19">
        <f t="shared" si="159"/>
        <v>0.1</v>
      </c>
    </row>
    <row r="145" spans="1:16" x14ac:dyDescent="0.2">
      <c r="A145" t="s">
        <v>728</v>
      </c>
      <c r="B145" t="s">
        <v>173</v>
      </c>
      <c r="C145" t="s">
        <v>720</v>
      </c>
      <c r="D145" t="s">
        <v>35</v>
      </c>
      <c r="E145" t="s">
        <v>11</v>
      </c>
      <c r="F145" t="s">
        <v>20</v>
      </c>
      <c r="G145" t="s">
        <v>92</v>
      </c>
      <c r="H145" s="8">
        <v>0</v>
      </c>
      <c r="I145" t="s">
        <v>719</v>
      </c>
      <c r="J145" s="8">
        <v>0.5</v>
      </c>
      <c r="K145" s="39">
        <f t="shared" ref="K145" si="196">IF(IFERROR(FIND("Tecnologo",G145),0)=0,1,0)</f>
        <v>0</v>
      </c>
      <c r="L145" s="40">
        <f t="shared" ref="L145" si="197">IF(IFERROR(FIND("Tecnologo",G145),0)=0,H145+J145,0)</f>
        <v>0</v>
      </c>
      <c r="M145" s="39">
        <f t="shared" ref="M145" si="198">IF(IFERROR(FIND("Tecnologo",G145),0)=0,0,1)</f>
        <v>1</v>
      </c>
      <c r="N145" s="41">
        <f t="shared" ref="N145" si="199">IF(IFERROR(FIND("Tecnologo",G145),0)=0,0,H145+J145)</f>
        <v>0.5</v>
      </c>
      <c r="O145" s="20">
        <f t="shared" ref="O145" si="200">K145+M145</f>
        <v>1</v>
      </c>
      <c r="P145" s="19">
        <f t="shared" ref="P145" si="201">L145+N145</f>
        <v>0.5</v>
      </c>
    </row>
    <row r="146" spans="1:16" x14ac:dyDescent="0.2">
      <c r="A146" t="s">
        <v>459</v>
      </c>
      <c r="B146" t="s">
        <v>173</v>
      </c>
      <c r="D146" t="s">
        <v>35</v>
      </c>
      <c r="E146" t="s">
        <v>11</v>
      </c>
      <c r="F146" t="s">
        <v>12</v>
      </c>
      <c r="G146" t="s">
        <v>26</v>
      </c>
      <c r="H146" s="8">
        <v>0.2</v>
      </c>
      <c r="J146" s="10"/>
      <c r="K146" s="39">
        <f t="shared" si="154"/>
        <v>1</v>
      </c>
      <c r="L146" s="40">
        <f t="shared" si="155"/>
        <v>0.2</v>
      </c>
      <c r="M146" s="39">
        <f t="shared" si="156"/>
        <v>0</v>
      </c>
      <c r="N146" s="41">
        <f t="shared" si="157"/>
        <v>0</v>
      </c>
      <c r="O146" s="20">
        <f t="shared" si="158"/>
        <v>1</v>
      </c>
      <c r="P146" s="19">
        <f t="shared" si="159"/>
        <v>0.2</v>
      </c>
    </row>
    <row r="147" spans="1:16" x14ac:dyDescent="0.2">
      <c r="A147" s="1" t="s">
        <v>473</v>
      </c>
      <c r="B147" s="1"/>
      <c r="C147" s="1"/>
      <c r="D147" s="1"/>
      <c r="E147" s="1"/>
      <c r="F147" s="1"/>
      <c r="G147" s="1"/>
      <c r="H147" s="9">
        <f>SUM(H114:H146)</f>
        <v>3.4000000000000008</v>
      </c>
      <c r="I147" s="1"/>
      <c r="J147" s="47">
        <f t="shared" ref="J147:P147" si="202">SUM(J114:J146)</f>
        <v>11.95</v>
      </c>
      <c r="K147" s="23">
        <f t="shared" si="202"/>
        <v>26</v>
      </c>
      <c r="L147" s="31">
        <f t="shared" si="202"/>
        <v>11.849999999999996</v>
      </c>
      <c r="M147" s="23">
        <f t="shared" si="202"/>
        <v>7</v>
      </c>
      <c r="N147" s="31">
        <f t="shared" si="202"/>
        <v>3.4999999999999996</v>
      </c>
      <c r="O147" s="30">
        <f t="shared" si="202"/>
        <v>33</v>
      </c>
      <c r="P147" s="52">
        <f t="shared" si="202"/>
        <v>15.349999999999998</v>
      </c>
    </row>
    <row r="148" spans="1:16" x14ac:dyDescent="0.2">
      <c r="A148" s="7" t="s">
        <v>556</v>
      </c>
      <c r="B148" s="7" t="s">
        <v>145</v>
      </c>
      <c r="C148" s="7"/>
      <c r="D148" s="7" t="s">
        <v>279</v>
      </c>
      <c r="E148" s="7" t="s">
        <v>11</v>
      </c>
      <c r="F148" s="7" t="s">
        <v>12</v>
      </c>
      <c r="G148" s="7" t="s">
        <v>494</v>
      </c>
      <c r="H148" s="38">
        <v>0</v>
      </c>
      <c r="I148" s="42" t="s">
        <v>509</v>
      </c>
      <c r="J148" s="38">
        <v>0.2</v>
      </c>
      <c r="K148" s="39">
        <f>IF(IFERROR(FIND("Tecnologo",G148),0)=0,1,0)</f>
        <v>1</v>
      </c>
      <c r="L148" s="40">
        <f>IF(IFERROR(FIND("Tecnologo",G148),0)=0,H148+J148,0)</f>
        <v>0.2</v>
      </c>
      <c r="M148" s="39">
        <f>IF(IFERROR(FIND("Tecnologo",G148),0)=0,0,1)</f>
        <v>0</v>
      </c>
      <c r="N148" s="41">
        <f>IF(IFERROR(FIND("Tecnologo",G148),0)=0,0,H148+J148)</f>
        <v>0</v>
      </c>
      <c r="O148" s="20">
        <f t="shared" ref="O148" si="203">K148+M148</f>
        <v>1</v>
      </c>
      <c r="P148" s="19">
        <f t="shared" ref="P148" si="204">L148+N148</f>
        <v>0.2</v>
      </c>
    </row>
    <row r="149" spans="1:16" x14ac:dyDescent="0.2">
      <c r="A149" s="7" t="s">
        <v>277</v>
      </c>
      <c r="B149" s="7" t="s">
        <v>278</v>
      </c>
      <c r="C149" s="7"/>
      <c r="D149" s="7" t="s">
        <v>279</v>
      </c>
      <c r="E149" s="7" t="s">
        <v>11</v>
      </c>
      <c r="F149" s="7" t="s">
        <v>12</v>
      </c>
      <c r="G149" t="s">
        <v>494</v>
      </c>
      <c r="H149" s="8">
        <v>0.25</v>
      </c>
      <c r="I149" s="42" t="s">
        <v>509</v>
      </c>
      <c r="J149" s="38">
        <v>0.05</v>
      </c>
      <c r="K149" s="39">
        <f>IF(IFERROR(FIND("Tecnologo",G149),0)=0,1,0)</f>
        <v>1</v>
      </c>
      <c r="L149" s="40">
        <f>IF(IFERROR(FIND("Tecnologo",G149),0)=0,H149+J149,0)</f>
        <v>0.3</v>
      </c>
      <c r="M149" s="39">
        <f>IF(IFERROR(FIND("Tecnologo",G149),0)=0,0,1)</f>
        <v>0</v>
      </c>
      <c r="N149" s="41">
        <f>IF(IFERROR(FIND("Tecnologo",G149),0)=0,0,H149+J149)</f>
        <v>0</v>
      </c>
      <c r="O149" s="20">
        <f t="shared" ref="O149" si="205">K149+M149</f>
        <v>1</v>
      </c>
      <c r="P149" s="19">
        <f t="shared" ref="P149" si="206">L149+N149</f>
        <v>0.3</v>
      </c>
    </row>
    <row r="150" spans="1:16" x14ac:dyDescent="0.2">
      <c r="A150" s="1" t="s">
        <v>474</v>
      </c>
      <c r="B150" s="1"/>
      <c r="C150" s="1"/>
      <c r="D150" s="1"/>
      <c r="E150" s="1"/>
      <c r="F150" s="1"/>
      <c r="G150" s="1"/>
      <c r="H150" s="9">
        <f>SUM(H148:H149)</f>
        <v>0.25</v>
      </c>
      <c r="I150" s="1"/>
      <c r="J150" s="47">
        <f t="shared" ref="J150:P150" si="207">SUM(J148:J149)</f>
        <v>0.25</v>
      </c>
      <c r="K150" s="23">
        <f t="shared" si="207"/>
        <v>2</v>
      </c>
      <c r="L150" s="31">
        <f t="shared" si="207"/>
        <v>0.5</v>
      </c>
      <c r="M150" s="23">
        <f t="shared" si="207"/>
        <v>0</v>
      </c>
      <c r="N150" s="31">
        <f t="shared" si="207"/>
        <v>0</v>
      </c>
      <c r="O150" s="30">
        <f t="shared" si="207"/>
        <v>2</v>
      </c>
      <c r="P150" s="25">
        <f t="shared" si="207"/>
        <v>0.5</v>
      </c>
    </row>
    <row r="151" spans="1:16" x14ac:dyDescent="0.2">
      <c r="A151" t="s">
        <v>27</v>
      </c>
      <c r="B151" t="s">
        <v>28</v>
      </c>
      <c r="C151" t="s">
        <v>29</v>
      </c>
      <c r="D151" t="s">
        <v>30</v>
      </c>
      <c r="E151" t="s">
        <v>11</v>
      </c>
      <c r="F151" t="s">
        <v>12</v>
      </c>
      <c r="G151" t="s">
        <v>13</v>
      </c>
      <c r="H151" s="8">
        <v>0.2</v>
      </c>
      <c r="J151" s="10"/>
      <c r="K151" s="39">
        <f t="shared" ref="K151:K172" si="208">IF(IFERROR(FIND("Tecnologo",G151),0)=0,1,0)</f>
        <v>1</v>
      </c>
      <c r="L151" s="40">
        <f t="shared" ref="L151:L172" si="209">IF(IFERROR(FIND("Tecnologo",G151),0)=0,H151+J151,0)</f>
        <v>0.2</v>
      </c>
      <c r="M151" s="39">
        <f t="shared" ref="M151:M172" si="210">IF(IFERROR(FIND("Tecnologo",G151),0)=0,0,1)</f>
        <v>0</v>
      </c>
      <c r="N151" s="41">
        <f t="shared" ref="N151:N172" si="211">IF(IFERROR(FIND("Tecnologo",G151),0)=0,0,H151+J151)</f>
        <v>0</v>
      </c>
      <c r="O151" s="20">
        <f t="shared" ref="O151:O172" si="212">K151+M151</f>
        <v>1</v>
      </c>
      <c r="P151" s="19">
        <f t="shared" ref="P151:P172" si="213">L151+N151</f>
        <v>0.2</v>
      </c>
    </row>
    <row r="152" spans="1:16" x14ac:dyDescent="0.2">
      <c r="A152" t="s">
        <v>39</v>
      </c>
      <c r="B152" t="s">
        <v>40</v>
      </c>
      <c r="D152" t="s">
        <v>30</v>
      </c>
      <c r="E152" t="s">
        <v>11</v>
      </c>
      <c r="F152" t="s">
        <v>12</v>
      </c>
      <c r="G152" t="s">
        <v>41</v>
      </c>
      <c r="H152" s="8">
        <v>0.1</v>
      </c>
      <c r="J152" s="10"/>
      <c r="K152" s="39">
        <f t="shared" si="208"/>
        <v>1</v>
      </c>
      <c r="L152" s="40">
        <f t="shared" si="209"/>
        <v>0.1</v>
      </c>
      <c r="M152" s="39">
        <f t="shared" si="210"/>
        <v>0</v>
      </c>
      <c r="N152" s="41">
        <f t="shared" si="211"/>
        <v>0</v>
      </c>
      <c r="O152" s="20">
        <f t="shared" si="212"/>
        <v>1</v>
      </c>
      <c r="P152" s="19">
        <f t="shared" si="213"/>
        <v>0.1</v>
      </c>
    </row>
    <row r="153" spans="1:16" x14ac:dyDescent="0.2">
      <c r="A153" t="s">
        <v>85</v>
      </c>
      <c r="B153" t="s">
        <v>86</v>
      </c>
      <c r="D153" t="s">
        <v>30</v>
      </c>
      <c r="E153" t="s">
        <v>11</v>
      </c>
      <c r="F153" t="s">
        <v>12</v>
      </c>
      <c r="G153" t="s">
        <v>26</v>
      </c>
      <c r="H153" s="8">
        <v>1</v>
      </c>
      <c r="J153" s="10"/>
      <c r="K153" s="39">
        <f t="shared" si="208"/>
        <v>1</v>
      </c>
      <c r="L153" s="40">
        <f t="shared" si="209"/>
        <v>1</v>
      </c>
      <c r="M153" s="39">
        <f t="shared" si="210"/>
        <v>0</v>
      </c>
      <c r="N153" s="41">
        <f t="shared" si="211"/>
        <v>0</v>
      </c>
      <c r="O153" s="20">
        <f t="shared" si="212"/>
        <v>1</v>
      </c>
      <c r="P153" s="19">
        <f t="shared" si="213"/>
        <v>1</v>
      </c>
    </row>
    <row r="154" spans="1:16" x14ac:dyDescent="0.2">
      <c r="A154" t="s">
        <v>87</v>
      </c>
      <c r="B154" t="s">
        <v>88</v>
      </c>
      <c r="D154" t="s">
        <v>30</v>
      </c>
      <c r="E154" t="s">
        <v>11</v>
      </c>
      <c r="F154" t="s">
        <v>20</v>
      </c>
      <c r="G154" t="s">
        <v>89</v>
      </c>
      <c r="H154" s="8">
        <v>1</v>
      </c>
      <c r="J154" s="10"/>
      <c r="K154" s="39">
        <f t="shared" si="208"/>
        <v>1</v>
      </c>
      <c r="L154" s="40">
        <f t="shared" si="209"/>
        <v>1</v>
      </c>
      <c r="M154" s="39">
        <f t="shared" si="210"/>
        <v>0</v>
      </c>
      <c r="N154" s="41">
        <f t="shared" si="211"/>
        <v>0</v>
      </c>
      <c r="O154" s="20">
        <f t="shared" si="212"/>
        <v>1</v>
      </c>
      <c r="P154" s="19">
        <f t="shared" si="213"/>
        <v>1</v>
      </c>
    </row>
    <row r="155" spans="1:16" x14ac:dyDescent="0.2">
      <c r="A155" t="s">
        <v>115</v>
      </c>
      <c r="B155" t="s">
        <v>9</v>
      </c>
      <c r="D155" t="s">
        <v>30</v>
      </c>
      <c r="E155" t="s">
        <v>11</v>
      </c>
      <c r="F155" t="s">
        <v>12</v>
      </c>
      <c r="G155" t="s">
        <v>494</v>
      </c>
      <c r="H155" s="8">
        <v>0.1</v>
      </c>
      <c r="J155" s="10"/>
      <c r="K155" s="39">
        <f t="shared" si="208"/>
        <v>1</v>
      </c>
      <c r="L155" s="40">
        <f t="shared" si="209"/>
        <v>0.1</v>
      </c>
      <c r="M155" s="39">
        <f t="shared" si="210"/>
        <v>0</v>
      </c>
      <c r="N155" s="41">
        <f t="shared" si="211"/>
        <v>0</v>
      </c>
      <c r="O155" s="20">
        <f t="shared" si="212"/>
        <v>1</v>
      </c>
      <c r="P155" s="19">
        <f t="shared" si="213"/>
        <v>0.1</v>
      </c>
    </row>
    <row r="156" spans="1:16" x14ac:dyDescent="0.2">
      <c r="A156" t="s">
        <v>153</v>
      </c>
      <c r="B156" t="s">
        <v>141</v>
      </c>
      <c r="C156" t="s">
        <v>154</v>
      </c>
      <c r="D156" t="s">
        <v>30</v>
      </c>
      <c r="E156" t="s">
        <v>11</v>
      </c>
      <c r="F156" t="s">
        <v>12</v>
      </c>
      <c r="G156" t="s">
        <v>13</v>
      </c>
      <c r="H156" s="8">
        <v>0.15</v>
      </c>
      <c r="J156" s="10"/>
      <c r="K156" s="39">
        <f t="shared" si="208"/>
        <v>1</v>
      </c>
      <c r="L156" s="40">
        <f t="shared" si="209"/>
        <v>0.15</v>
      </c>
      <c r="M156" s="39">
        <f t="shared" si="210"/>
        <v>0</v>
      </c>
      <c r="N156" s="41">
        <f t="shared" si="211"/>
        <v>0</v>
      </c>
      <c r="O156" s="20">
        <f t="shared" si="212"/>
        <v>1</v>
      </c>
      <c r="P156" s="19">
        <f t="shared" si="213"/>
        <v>0.15</v>
      </c>
    </row>
    <row r="157" spans="1:16" x14ac:dyDescent="0.2">
      <c r="A157" t="s">
        <v>160</v>
      </c>
      <c r="B157" t="s">
        <v>141</v>
      </c>
      <c r="D157" t="s">
        <v>30</v>
      </c>
      <c r="E157" t="s">
        <v>11</v>
      </c>
      <c r="F157" t="s">
        <v>12</v>
      </c>
      <c r="G157" t="s">
        <v>26</v>
      </c>
      <c r="H157" s="8">
        <v>0.1</v>
      </c>
      <c r="J157" s="10"/>
      <c r="K157" s="39">
        <f t="shared" si="208"/>
        <v>1</v>
      </c>
      <c r="L157" s="40">
        <f t="shared" si="209"/>
        <v>0.1</v>
      </c>
      <c r="M157" s="39">
        <f t="shared" si="210"/>
        <v>0</v>
      </c>
      <c r="N157" s="41">
        <f t="shared" si="211"/>
        <v>0</v>
      </c>
      <c r="O157" s="20">
        <f t="shared" si="212"/>
        <v>1</v>
      </c>
      <c r="P157" s="19">
        <f t="shared" si="213"/>
        <v>0.1</v>
      </c>
    </row>
    <row r="158" spans="1:16" s="5" customFormat="1" x14ac:dyDescent="0.2">
      <c r="A158" t="s">
        <v>161</v>
      </c>
      <c r="B158" t="s">
        <v>162</v>
      </c>
      <c r="C158" t="s">
        <v>163</v>
      </c>
      <c r="D158" t="s">
        <v>30</v>
      </c>
      <c r="E158" t="s">
        <v>11</v>
      </c>
      <c r="F158" t="s">
        <v>12</v>
      </c>
      <c r="G158" t="s">
        <v>13</v>
      </c>
      <c r="H158" s="8">
        <v>0.15</v>
      </c>
      <c r="I158"/>
      <c r="J158" s="10"/>
      <c r="K158" s="39">
        <f t="shared" si="208"/>
        <v>1</v>
      </c>
      <c r="L158" s="40">
        <f t="shared" si="209"/>
        <v>0.15</v>
      </c>
      <c r="M158" s="39">
        <f t="shared" si="210"/>
        <v>0</v>
      </c>
      <c r="N158" s="41">
        <f t="shared" si="211"/>
        <v>0</v>
      </c>
      <c r="O158" s="20">
        <f t="shared" si="212"/>
        <v>1</v>
      </c>
      <c r="P158" s="19">
        <f t="shared" si="213"/>
        <v>0.15</v>
      </c>
    </row>
    <row r="159" spans="1:16" x14ac:dyDescent="0.2">
      <c r="A159" t="s">
        <v>166</v>
      </c>
      <c r="B159" t="s">
        <v>167</v>
      </c>
      <c r="C159" t="s">
        <v>168</v>
      </c>
      <c r="D159" t="s">
        <v>30</v>
      </c>
      <c r="E159" t="s">
        <v>11</v>
      </c>
      <c r="F159" t="s">
        <v>12</v>
      </c>
      <c r="G159" t="s">
        <v>26</v>
      </c>
      <c r="H159" s="8">
        <v>0.1</v>
      </c>
      <c r="J159" s="10"/>
      <c r="K159" s="39">
        <f t="shared" si="208"/>
        <v>1</v>
      </c>
      <c r="L159" s="40">
        <f t="shared" si="209"/>
        <v>0.1</v>
      </c>
      <c r="M159" s="39">
        <f t="shared" si="210"/>
        <v>0</v>
      </c>
      <c r="N159" s="41">
        <f t="shared" si="211"/>
        <v>0</v>
      </c>
      <c r="O159" s="20">
        <f t="shared" si="212"/>
        <v>1</v>
      </c>
      <c r="P159" s="19">
        <f t="shared" si="213"/>
        <v>0.1</v>
      </c>
    </row>
    <row r="160" spans="1:16" x14ac:dyDescent="0.2">
      <c r="A160" t="s">
        <v>172</v>
      </c>
      <c r="B160" t="s">
        <v>173</v>
      </c>
      <c r="D160" t="s">
        <v>30</v>
      </c>
      <c r="E160" t="s">
        <v>66</v>
      </c>
      <c r="F160" t="s">
        <v>20</v>
      </c>
      <c r="G160" t="s">
        <v>67</v>
      </c>
      <c r="H160" s="8">
        <v>0.1</v>
      </c>
      <c r="J160" s="10"/>
      <c r="K160" s="39">
        <f t="shared" si="208"/>
        <v>0</v>
      </c>
      <c r="L160" s="40">
        <f t="shared" si="209"/>
        <v>0</v>
      </c>
      <c r="M160" s="39">
        <f t="shared" si="210"/>
        <v>1</v>
      </c>
      <c r="N160" s="41">
        <f t="shared" si="211"/>
        <v>0.1</v>
      </c>
      <c r="O160" s="20">
        <f t="shared" si="212"/>
        <v>1</v>
      </c>
      <c r="P160" s="19">
        <f t="shared" si="213"/>
        <v>0.1</v>
      </c>
    </row>
    <row r="161" spans="1:16" x14ac:dyDescent="0.2">
      <c r="A161" t="s">
        <v>179</v>
      </c>
      <c r="B161" t="s">
        <v>180</v>
      </c>
      <c r="D161" t="s">
        <v>30</v>
      </c>
      <c r="E161" t="s">
        <v>11</v>
      </c>
      <c r="F161" t="s">
        <v>12</v>
      </c>
      <c r="G161" t="s">
        <v>13</v>
      </c>
      <c r="H161" s="8">
        <v>0.1</v>
      </c>
      <c r="J161" s="10"/>
      <c r="K161" s="39">
        <f t="shared" si="208"/>
        <v>1</v>
      </c>
      <c r="L161" s="40">
        <f t="shared" si="209"/>
        <v>0.1</v>
      </c>
      <c r="M161" s="39">
        <f t="shared" si="210"/>
        <v>0</v>
      </c>
      <c r="N161" s="41">
        <f t="shared" si="211"/>
        <v>0</v>
      </c>
      <c r="O161" s="20">
        <f t="shared" si="212"/>
        <v>1</v>
      </c>
      <c r="P161" s="19">
        <f t="shared" si="213"/>
        <v>0.1</v>
      </c>
    </row>
    <row r="162" spans="1:16" x14ac:dyDescent="0.2">
      <c r="A162" t="s">
        <v>186</v>
      </c>
      <c r="B162" t="s">
        <v>111</v>
      </c>
      <c r="C162" t="s">
        <v>187</v>
      </c>
      <c r="D162" t="s">
        <v>30</v>
      </c>
      <c r="E162" t="s">
        <v>11</v>
      </c>
      <c r="F162" t="s">
        <v>12</v>
      </c>
      <c r="G162" t="s">
        <v>13</v>
      </c>
      <c r="H162" s="8">
        <v>0.25</v>
      </c>
      <c r="J162" s="10"/>
      <c r="K162" s="39">
        <f t="shared" si="208"/>
        <v>1</v>
      </c>
      <c r="L162" s="40">
        <f t="shared" si="209"/>
        <v>0.25</v>
      </c>
      <c r="M162" s="39">
        <f t="shared" si="210"/>
        <v>0</v>
      </c>
      <c r="N162" s="41">
        <f t="shared" si="211"/>
        <v>0</v>
      </c>
      <c r="O162" s="20">
        <f t="shared" si="212"/>
        <v>1</v>
      </c>
      <c r="P162" s="19">
        <f t="shared" si="213"/>
        <v>0.25</v>
      </c>
    </row>
    <row r="163" spans="1:16" s="7" customFormat="1" x14ac:dyDescent="0.2">
      <c r="A163" t="s">
        <v>190</v>
      </c>
      <c r="B163" t="s">
        <v>191</v>
      </c>
      <c r="C163" t="s">
        <v>496</v>
      </c>
      <c r="D163" t="s">
        <v>30</v>
      </c>
      <c r="E163" t="s">
        <v>11</v>
      </c>
      <c r="F163" t="s">
        <v>12</v>
      </c>
      <c r="G163" t="s">
        <v>13</v>
      </c>
      <c r="H163" s="8">
        <v>0.15</v>
      </c>
      <c r="I163"/>
      <c r="J163" s="10"/>
      <c r="K163" s="39">
        <f t="shared" si="208"/>
        <v>1</v>
      </c>
      <c r="L163" s="40">
        <f t="shared" si="209"/>
        <v>0.15</v>
      </c>
      <c r="M163" s="39">
        <f t="shared" si="210"/>
        <v>0</v>
      </c>
      <c r="N163" s="41">
        <f t="shared" si="211"/>
        <v>0</v>
      </c>
      <c r="O163" s="20">
        <f t="shared" si="212"/>
        <v>1</v>
      </c>
      <c r="P163" s="19">
        <f t="shared" si="213"/>
        <v>0.15</v>
      </c>
    </row>
    <row r="164" spans="1:16" x14ac:dyDescent="0.2">
      <c r="A164" t="s">
        <v>192</v>
      </c>
      <c r="B164" t="s">
        <v>193</v>
      </c>
      <c r="D164" t="s">
        <v>30</v>
      </c>
      <c r="E164" t="s">
        <v>11</v>
      </c>
      <c r="F164" t="s">
        <v>12</v>
      </c>
      <c r="G164" t="s">
        <v>26</v>
      </c>
      <c r="H164" s="8">
        <v>0.1</v>
      </c>
      <c r="J164" s="10"/>
      <c r="K164" s="39">
        <f t="shared" si="208"/>
        <v>1</v>
      </c>
      <c r="L164" s="40">
        <f t="shared" si="209"/>
        <v>0.1</v>
      </c>
      <c r="M164" s="39">
        <f t="shared" si="210"/>
        <v>0</v>
      </c>
      <c r="N164" s="41">
        <f t="shared" si="211"/>
        <v>0</v>
      </c>
      <c r="O164" s="20">
        <f t="shared" si="212"/>
        <v>1</v>
      </c>
      <c r="P164" s="19">
        <f t="shared" si="213"/>
        <v>0.1</v>
      </c>
    </row>
    <row r="165" spans="1:16" x14ac:dyDescent="0.2">
      <c r="A165" t="s">
        <v>223</v>
      </c>
      <c r="B165" t="s">
        <v>125</v>
      </c>
      <c r="D165" t="s">
        <v>30</v>
      </c>
      <c r="E165" t="s">
        <v>11</v>
      </c>
      <c r="F165" t="s">
        <v>12</v>
      </c>
      <c r="G165" t="s">
        <v>26</v>
      </c>
      <c r="H165" s="8">
        <v>0.1</v>
      </c>
      <c r="J165" s="10"/>
      <c r="K165" s="39">
        <f t="shared" si="208"/>
        <v>1</v>
      </c>
      <c r="L165" s="40">
        <f t="shared" si="209"/>
        <v>0.1</v>
      </c>
      <c r="M165" s="39">
        <f t="shared" si="210"/>
        <v>0</v>
      </c>
      <c r="N165" s="41">
        <f t="shared" si="211"/>
        <v>0</v>
      </c>
      <c r="O165" s="20">
        <f t="shared" si="212"/>
        <v>1</v>
      </c>
      <c r="P165" s="19">
        <f t="shared" si="213"/>
        <v>0.1</v>
      </c>
    </row>
    <row r="166" spans="1:16" x14ac:dyDescent="0.2">
      <c r="A166" t="s">
        <v>235</v>
      </c>
      <c r="B166" t="s">
        <v>236</v>
      </c>
      <c r="D166" t="s">
        <v>30</v>
      </c>
      <c r="E166" t="s">
        <v>11</v>
      </c>
      <c r="F166" t="s">
        <v>20</v>
      </c>
      <c r="G166" t="s">
        <v>204</v>
      </c>
      <c r="H166" s="8">
        <v>0.1</v>
      </c>
      <c r="J166" s="10"/>
      <c r="K166" s="39">
        <f t="shared" si="208"/>
        <v>1</v>
      </c>
      <c r="L166" s="40">
        <f t="shared" si="209"/>
        <v>0.1</v>
      </c>
      <c r="M166" s="39">
        <f t="shared" si="210"/>
        <v>0</v>
      </c>
      <c r="N166" s="41">
        <f t="shared" si="211"/>
        <v>0</v>
      </c>
      <c r="O166" s="20">
        <f t="shared" si="212"/>
        <v>1</v>
      </c>
      <c r="P166" s="19">
        <f t="shared" si="213"/>
        <v>0.1</v>
      </c>
    </row>
    <row r="167" spans="1:16" x14ac:dyDescent="0.2">
      <c r="A167" t="s">
        <v>267</v>
      </c>
      <c r="B167" t="s">
        <v>52</v>
      </c>
      <c r="D167" t="s">
        <v>30</v>
      </c>
      <c r="E167" t="s">
        <v>11</v>
      </c>
      <c r="F167" t="s">
        <v>20</v>
      </c>
      <c r="G167" t="s">
        <v>50</v>
      </c>
      <c r="H167" s="8">
        <v>0.05</v>
      </c>
      <c r="J167" s="10"/>
      <c r="K167" s="39">
        <f t="shared" si="208"/>
        <v>1</v>
      </c>
      <c r="L167" s="40">
        <f t="shared" si="209"/>
        <v>0.05</v>
      </c>
      <c r="M167" s="39">
        <f t="shared" si="210"/>
        <v>0</v>
      </c>
      <c r="N167" s="41">
        <f t="shared" si="211"/>
        <v>0</v>
      </c>
      <c r="O167" s="20">
        <f t="shared" si="212"/>
        <v>1</v>
      </c>
      <c r="P167" s="19">
        <f t="shared" si="213"/>
        <v>0.05</v>
      </c>
    </row>
    <row r="168" spans="1:16" x14ac:dyDescent="0.2">
      <c r="A168" t="s">
        <v>270</v>
      </c>
      <c r="B168" t="s">
        <v>271</v>
      </c>
      <c r="C168" t="s">
        <v>500</v>
      </c>
      <c r="D168" t="s">
        <v>30</v>
      </c>
      <c r="E168" t="s">
        <v>11</v>
      </c>
      <c r="F168" t="s">
        <v>12</v>
      </c>
      <c r="G168" t="s">
        <v>13</v>
      </c>
      <c r="H168" s="8">
        <v>0.1</v>
      </c>
      <c r="J168" s="10"/>
      <c r="K168" s="39">
        <f t="shared" si="208"/>
        <v>1</v>
      </c>
      <c r="L168" s="40">
        <f t="shared" si="209"/>
        <v>0.1</v>
      </c>
      <c r="M168" s="39">
        <f t="shared" si="210"/>
        <v>0</v>
      </c>
      <c r="N168" s="41">
        <f t="shared" si="211"/>
        <v>0</v>
      </c>
      <c r="O168" s="20">
        <f t="shared" si="212"/>
        <v>1</v>
      </c>
      <c r="P168" s="19">
        <f t="shared" si="213"/>
        <v>0.1</v>
      </c>
    </row>
    <row r="169" spans="1:16" x14ac:dyDescent="0.2">
      <c r="A169" t="s">
        <v>340</v>
      </c>
      <c r="B169" t="s">
        <v>341</v>
      </c>
      <c r="C169" t="s">
        <v>497</v>
      </c>
      <c r="D169" t="s">
        <v>30</v>
      </c>
      <c r="E169" t="s">
        <v>11</v>
      </c>
      <c r="F169" t="s">
        <v>20</v>
      </c>
      <c r="G169" t="s">
        <v>76</v>
      </c>
      <c r="H169" s="8">
        <v>0.3</v>
      </c>
      <c r="J169" s="10"/>
      <c r="K169" s="39">
        <f t="shared" si="208"/>
        <v>1</v>
      </c>
      <c r="L169" s="40">
        <f t="shared" si="209"/>
        <v>0.3</v>
      </c>
      <c r="M169" s="39">
        <f t="shared" si="210"/>
        <v>0</v>
      </c>
      <c r="N169" s="41">
        <f t="shared" si="211"/>
        <v>0</v>
      </c>
      <c r="O169" s="20">
        <f t="shared" si="212"/>
        <v>1</v>
      </c>
      <c r="P169" s="19">
        <f t="shared" si="213"/>
        <v>0.3</v>
      </c>
    </row>
    <row r="170" spans="1:16" x14ac:dyDescent="0.2">
      <c r="A170" t="s">
        <v>350</v>
      </c>
      <c r="B170" t="s">
        <v>106</v>
      </c>
      <c r="D170" t="s">
        <v>30</v>
      </c>
      <c r="E170" t="s">
        <v>11</v>
      </c>
      <c r="F170" t="s">
        <v>12</v>
      </c>
      <c r="G170" t="s">
        <v>41</v>
      </c>
      <c r="H170" s="8">
        <v>0.3</v>
      </c>
      <c r="J170" s="10"/>
      <c r="K170" s="39">
        <f t="shared" si="208"/>
        <v>1</v>
      </c>
      <c r="L170" s="40">
        <f t="shared" si="209"/>
        <v>0.3</v>
      </c>
      <c r="M170" s="39">
        <f t="shared" si="210"/>
        <v>0</v>
      </c>
      <c r="N170" s="41">
        <f t="shared" si="211"/>
        <v>0</v>
      </c>
      <c r="O170" s="20">
        <f t="shared" si="212"/>
        <v>1</v>
      </c>
      <c r="P170" s="19">
        <f t="shared" si="213"/>
        <v>0.3</v>
      </c>
    </row>
    <row r="171" spans="1:16" x14ac:dyDescent="0.2">
      <c r="A171" t="s">
        <v>382</v>
      </c>
      <c r="B171" t="s">
        <v>383</v>
      </c>
      <c r="C171" t="s">
        <v>384</v>
      </c>
      <c r="D171" t="s">
        <v>30</v>
      </c>
      <c r="E171" t="s">
        <v>11</v>
      </c>
      <c r="F171" t="s">
        <v>12</v>
      </c>
      <c r="G171" t="s">
        <v>13</v>
      </c>
      <c r="H171" s="8">
        <v>0.1</v>
      </c>
      <c r="J171" s="10"/>
      <c r="K171" s="39">
        <f t="shared" si="208"/>
        <v>1</v>
      </c>
      <c r="L171" s="40">
        <f t="shared" si="209"/>
        <v>0.1</v>
      </c>
      <c r="M171" s="39">
        <f t="shared" si="210"/>
        <v>0</v>
      </c>
      <c r="N171" s="41">
        <f t="shared" si="211"/>
        <v>0</v>
      </c>
      <c r="O171" s="20">
        <f t="shared" si="212"/>
        <v>1</v>
      </c>
      <c r="P171" s="19">
        <f t="shared" si="213"/>
        <v>0.1</v>
      </c>
    </row>
    <row r="172" spans="1:16" x14ac:dyDescent="0.2">
      <c r="A172" t="s">
        <v>400</v>
      </c>
      <c r="B172" t="s">
        <v>401</v>
      </c>
      <c r="C172" t="s">
        <v>29</v>
      </c>
      <c r="D172" t="s">
        <v>30</v>
      </c>
      <c r="E172" t="s">
        <v>11</v>
      </c>
      <c r="F172" t="s">
        <v>20</v>
      </c>
      <c r="G172" t="s">
        <v>204</v>
      </c>
      <c r="H172" s="10"/>
      <c r="J172" s="10"/>
      <c r="K172" s="39">
        <f t="shared" si="208"/>
        <v>1</v>
      </c>
      <c r="L172" s="40">
        <f t="shared" si="209"/>
        <v>0</v>
      </c>
      <c r="M172" s="39">
        <f t="shared" si="210"/>
        <v>0</v>
      </c>
      <c r="N172" s="41">
        <f t="shared" si="211"/>
        <v>0</v>
      </c>
      <c r="O172" s="20">
        <f t="shared" si="212"/>
        <v>1</v>
      </c>
      <c r="P172" s="19">
        <f t="shared" si="213"/>
        <v>0</v>
      </c>
    </row>
    <row r="173" spans="1:16" x14ac:dyDescent="0.2">
      <c r="A173" s="1" t="s">
        <v>475</v>
      </c>
      <c r="B173" s="1"/>
      <c r="C173" s="1"/>
      <c r="D173" s="1"/>
      <c r="E173" s="1"/>
      <c r="F173" s="1"/>
      <c r="G173" s="1"/>
      <c r="H173" s="9">
        <f>SUM(H151:H172)</f>
        <v>4.6499999999999995</v>
      </c>
      <c r="I173" s="1"/>
      <c r="J173" s="47">
        <f>SUM(J151:J172)</f>
        <v>0</v>
      </c>
      <c r="K173" s="23">
        <f t="shared" ref="K173:P173" si="214">SUM(K151:K172)</f>
        <v>21</v>
      </c>
      <c r="L173" s="31">
        <f t="shared" si="214"/>
        <v>4.55</v>
      </c>
      <c r="M173" s="23">
        <f t="shared" si="214"/>
        <v>1</v>
      </c>
      <c r="N173" s="31">
        <f t="shared" si="214"/>
        <v>0.1</v>
      </c>
      <c r="O173" s="30">
        <f t="shared" si="214"/>
        <v>22</v>
      </c>
      <c r="P173" s="52">
        <f t="shared" si="214"/>
        <v>4.6499999999999995</v>
      </c>
    </row>
    <row r="174" spans="1:16" s="5" customFormat="1" x14ac:dyDescent="0.2">
      <c r="A174" t="s">
        <v>46</v>
      </c>
      <c r="B174" t="s">
        <v>47</v>
      </c>
      <c r="C174" t="s">
        <v>48</v>
      </c>
      <c r="D174" t="s">
        <v>49</v>
      </c>
      <c r="E174" t="s">
        <v>11</v>
      </c>
      <c r="F174" t="s">
        <v>20</v>
      </c>
      <c r="G174" t="s">
        <v>50</v>
      </c>
      <c r="H174" s="8">
        <v>0.3</v>
      </c>
      <c r="I174"/>
      <c r="J174" s="10"/>
      <c r="K174" s="39">
        <f t="shared" ref="K174:K188" si="215">IF(IFERROR(FIND("Tecnologo",G174),0)=0,1,0)</f>
        <v>1</v>
      </c>
      <c r="L174" s="40">
        <f t="shared" ref="L174:L188" si="216">IF(IFERROR(FIND("Tecnologo",G174),0)=0,H174+J174,0)</f>
        <v>0.3</v>
      </c>
      <c r="M174" s="39">
        <f t="shared" ref="M174:M188" si="217">IF(IFERROR(FIND("Tecnologo",G174),0)=0,0,1)</f>
        <v>0</v>
      </c>
      <c r="N174" s="41">
        <f t="shared" ref="N174:N188" si="218">IF(IFERROR(FIND("Tecnologo",G174),0)=0,0,H174+J174)</f>
        <v>0</v>
      </c>
      <c r="O174" s="20">
        <f t="shared" ref="O174:O188" si="219">K174+M174</f>
        <v>1</v>
      </c>
      <c r="P174" s="19">
        <f t="shared" ref="P174:P188" si="220">L174+N174</f>
        <v>0.3</v>
      </c>
    </row>
    <row r="175" spans="1:16" s="7" customFormat="1" x14ac:dyDescent="0.2">
      <c r="A175" t="s">
        <v>53</v>
      </c>
      <c r="B175" t="s">
        <v>54</v>
      </c>
      <c r="C175"/>
      <c r="D175" t="s">
        <v>49</v>
      </c>
      <c r="E175" t="s">
        <v>11</v>
      </c>
      <c r="F175" t="s">
        <v>20</v>
      </c>
      <c r="G175" t="s">
        <v>50</v>
      </c>
      <c r="H175" s="8"/>
      <c r="I175"/>
      <c r="J175" s="10"/>
      <c r="K175" s="39">
        <f t="shared" si="215"/>
        <v>1</v>
      </c>
      <c r="L175" s="40">
        <f t="shared" si="216"/>
        <v>0</v>
      </c>
      <c r="M175" s="39">
        <f t="shared" si="217"/>
        <v>0</v>
      </c>
      <c r="N175" s="41">
        <f t="shared" si="218"/>
        <v>0</v>
      </c>
      <c r="O175" s="20">
        <f t="shared" si="219"/>
        <v>1</v>
      </c>
      <c r="P175" s="19">
        <f t="shared" si="220"/>
        <v>0</v>
      </c>
    </row>
    <row r="176" spans="1:16" x14ac:dyDescent="0.2">
      <c r="A176" t="s">
        <v>127</v>
      </c>
      <c r="B176" t="s">
        <v>64</v>
      </c>
      <c r="D176" t="s">
        <v>49</v>
      </c>
      <c r="E176" t="s">
        <v>11</v>
      </c>
      <c r="F176" t="s">
        <v>12</v>
      </c>
      <c r="G176" t="s">
        <v>13</v>
      </c>
      <c r="H176" s="8">
        <v>0.1</v>
      </c>
      <c r="J176" s="10"/>
      <c r="K176" s="39">
        <f t="shared" si="215"/>
        <v>1</v>
      </c>
      <c r="L176" s="40">
        <f t="shared" si="216"/>
        <v>0.1</v>
      </c>
      <c r="M176" s="39">
        <f t="shared" si="217"/>
        <v>0</v>
      </c>
      <c r="N176" s="41">
        <f t="shared" si="218"/>
        <v>0</v>
      </c>
      <c r="O176" s="20">
        <f t="shared" si="219"/>
        <v>1</v>
      </c>
      <c r="P176" s="19">
        <f t="shared" si="220"/>
        <v>0.1</v>
      </c>
    </row>
    <row r="177" spans="1:16" x14ac:dyDescent="0.2">
      <c r="A177" t="s">
        <v>184</v>
      </c>
      <c r="B177" t="s">
        <v>145</v>
      </c>
      <c r="D177" t="s">
        <v>49</v>
      </c>
      <c r="E177" t="s">
        <v>11</v>
      </c>
      <c r="F177" t="s">
        <v>12</v>
      </c>
      <c r="G177" t="s">
        <v>185</v>
      </c>
      <c r="H177" s="8">
        <v>1</v>
      </c>
      <c r="J177" s="10"/>
      <c r="K177" s="39">
        <f t="shared" si="215"/>
        <v>1</v>
      </c>
      <c r="L177" s="40">
        <f t="shared" si="216"/>
        <v>1</v>
      </c>
      <c r="M177" s="39">
        <f t="shared" si="217"/>
        <v>0</v>
      </c>
      <c r="N177" s="41">
        <f t="shared" si="218"/>
        <v>0</v>
      </c>
      <c r="O177" s="20">
        <f t="shared" si="219"/>
        <v>1</v>
      </c>
      <c r="P177" s="19">
        <f t="shared" si="220"/>
        <v>1</v>
      </c>
    </row>
    <row r="178" spans="1:16" x14ac:dyDescent="0.2">
      <c r="A178" s="7" t="s">
        <v>528</v>
      </c>
      <c r="B178" s="7" t="s">
        <v>529</v>
      </c>
      <c r="C178" s="7"/>
      <c r="D178" s="7" t="s">
        <v>49</v>
      </c>
      <c r="E178" s="7" t="s">
        <v>11</v>
      </c>
      <c r="F178" s="7" t="s">
        <v>12</v>
      </c>
      <c r="G178" s="7" t="s">
        <v>26</v>
      </c>
      <c r="H178" s="38">
        <v>0.1</v>
      </c>
      <c r="I178" s="7"/>
      <c r="J178" s="12"/>
      <c r="K178" s="43">
        <f t="shared" si="215"/>
        <v>1</v>
      </c>
      <c r="L178" s="44">
        <f t="shared" si="216"/>
        <v>0.1</v>
      </c>
      <c r="M178" s="43">
        <f t="shared" si="217"/>
        <v>0</v>
      </c>
      <c r="N178" s="45">
        <f t="shared" si="218"/>
        <v>0</v>
      </c>
      <c r="O178" s="46">
        <f t="shared" si="219"/>
        <v>1</v>
      </c>
      <c r="P178" s="45">
        <f t="shared" si="220"/>
        <v>0.1</v>
      </c>
    </row>
    <row r="179" spans="1:16" x14ac:dyDescent="0.2">
      <c r="A179" t="s">
        <v>212</v>
      </c>
      <c r="B179" t="s">
        <v>213</v>
      </c>
      <c r="D179" t="s">
        <v>49</v>
      </c>
      <c r="E179" t="s">
        <v>66</v>
      </c>
      <c r="F179" t="s">
        <v>20</v>
      </c>
      <c r="G179" t="s">
        <v>67</v>
      </c>
      <c r="H179" s="8">
        <v>0.1</v>
      </c>
      <c r="J179" s="10"/>
      <c r="K179" s="39">
        <f t="shared" si="215"/>
        <v>0</v>
      </c>
      <c r="L179" s="40">
        <f t="shared" si="216"/>
        <v>0</v>
      </c>
      <c r="M179" s="39">
        <f t="shared" si="217"/>
        <v>1</v>
      </c>
      <c r="N179" s="41">
        <f t="shared" si="218"/>
        <v>0.1</v>
      </c>
      <c r="O179" s="20">
        <f t="shared" si="219"/>
        <v>1</v>
      </c>
      <c r="P179" s="19">
        <f t="shared" si="220"/>
        <v>0.1</v>
      </c>
    </row>
    <row r="180" spans="1:16" x14ac:dyDescent="0.2">
      <c r="A180" t="s">
        <v>251</v>
      </c>
      <c r="B180" t="s">
        <v>252</v>
      </c>
      <c r="C180" t="s">
        <v>253</v>
      </c>
      <c r="D180" t="s">
        <v>49</v>
      </c>
      <c r="E180" t="s">
        <v>11</v>
      </c>
      <c r="F180" t="s">
        <v>12</v>
      </c>
      <c r="G180" t="s">
        <v>13</v>
      </c>
      <c r="H180" s="10"/>
      <c r="I180" t="s">
        <v>743</v>
      </c>
      <c r="J180" s="8">
        <v>0.1</v>
      </c>
      <c r="K180" s="39">
        <f t="shared" si="215"/>
        <v>1</v>
      </c>
      <c r="L180" s="40">
        <f t="shared" si="216"/>
        <v>0.1</v>
      </c>
      <c r="M180" s="39">
        <f t="shared" si="217"/>
        <v>0</v>
      </c>
      <c r="N180" s="41">
        <f t="shared" si="218"/>
        <v>0</v>
      </c>
      <c r="O180" s="20">
        <f t="shared" si="219"/>
        <v>1</v>
      </c>
      <c r="P180" s="19">
        <f t="shared" si="220"/>
        <v>0.1</v>
      </c>
    </row>
    <row r="181" spans="1:16" x14ac:dyDescent="0.2">
      <c r="A181" t="s">
        <v>530</v>
      </c>
      <c r="B181" t="s">
        <v>531</v>
      </c>
      <c r="D181" t="s">
        <v>49</v>
      </c>
      <c r="E181" t="s">
        <v>11</v>
      </c>
      <c r="F181" t="s">
        <v>12</v>
      </c>
      <c r="G181" t="s">
        <v>13</v>
      </c>
      <c r="H181" s="8">
        <v>0.1</v>
      </c>
      <c r="J181" s="10"/>
      <c r="K181" s="39">
        <f t="shared" si="215"/>
        <v>1</v>
      </c>
      <c r="L181" s="40">
        <f t="shared" si="216"/>
        <v>0.1</v>
      </c>
      <c r="M181" s="39">
        <f t="shared" si="217"/>
        <v>0</v>
      </c>
      <c r="N181" s="41">
        <f t="shared" si="218"/>
        <v>0</v>
      </c>
      <c r="O181" s="20">
        <f t="shared" si="219"/>
        <v>1</v>
      </c>
      <c r="P181" s="19">
        <f t="shared" si="220"/>
        <v>0.1</v>
      </c>
    </row>
    <row r="182" spans="1:16" x14ac:dyDescent="0.2">
      <c r="A182" t="s">
        <v>295</v>
      </c>
      <c r="B182" t="s">
        <v>296</v>
      </c>
      <c r="D182" t="s">
        <v>49</v>
      </c>
      <c r="E182" t="s">
        <v>11</v>
      </c>
      <c r="F182" t="s">
        <v>12</v>
      </c>
      <c r="G182" t="s">
        <v>13</v>
      </c>
      <c r="H182" s="8">
        <v>0.1</v>
      </c>
      <c r="J182" s="10"/>
      <c r="K182" s="39">
        <f t="shared" si="215"/>
        <v>1</v>
      </c>
      <c r="L182" s="40">
        <f t="shared" si="216"/>
        <v>0.1</v>
      </c>
      <c r="M182" s="39">
        <f t="shared" si="217"/>
        <v>0</v>
      </c>
      <c r="N182" s="41">
        <f t="shared" si="218"/>
        <v>0</v>
      </c>
      <c r="O182" s="20">
        <f t="shared" si="219"/>
        <v>1</v>
      </c>
      <c r="P182" s="19">
        <f t="shared" si="220"/>
        <v>0.1</v>
      </c>
    </row>
    <row r="183" spans="1:16" x14ac:dyDescent="0.2">
      <c r="A183" t="s">
        <v>308</v>
      </c>
      <c r="B183" t="s">
        <v>309</v>
      </c>
      <c r="C183" t="s">
        <v>310</v>
      </c>
      <c r="D183" t="s">
        <v>49</v>
      </c>
      <c r="E183" t="s">
        <v>11</v>
      </c>
      <c r="F183" t="s">
        <v>12</v>
      </c>
      <c r="G183" t="s">
        <v>13</v>
      </c>
      <c r="H183" s="10"/>
      <c r="I183" t="s">
        <v>743</v>
      </c>
      <c r="J183" s="8">
        <v>0.1</v>
      </c>
      <c r="K183" s="39">
        <f t="shared" si="215"/>
        <v>1</v>
      </c>
      <c r="L183" s="40">
        <f t="shared" si="216"/>
        <v>0.1</v>
      </c>
      <c r="M183" s="39">
        <f t="shared" si="217"/>
        <v>0</v>
      </c>
      <c r="N183" s="41">
        <f t="shared" si="218"/>
        <v>0</v>
      </c>
      <c r="O183" s="20">
        <f t="shared" si="219"/>
        <v>1</v>
      </c>
      <c r="P183" s="19">
        <f t="shared" si="220"/>
        <v>0.1</v>
      </c>
    </row>
    <row r="184" spans="1:16" x14ac:dyDescent="0.2">
      <c r="A184" t="s">
        <v>532</v>
      </c>
      <c r="B184" t="s">
        <v>533</v>
      </c>
      <c r="D184" t="s">
        <v>49</v>
      </c>
      <c r="E184" t="s">
        <v>11</v>
      </c>
      <c r="F184" t="s">
        <v>12</v>
      </c>
      <c r="G184" t="s">
        <v>41</v>
      </c>
      <c r="H184" s="8">
        <v>0.1</v>
      </c>
      <c r="J184" s="10"/>
      <c r="K184" s="39">
        <f t="shared" si="215"/>
        <v>1</v>
      </c>
      <c r="L184" s="40">
        <f t="shared" si="216"/>
        <v>0.1</v>
      </c>
      <c r="M184" s="39">
        <f t="shared" si="217"/>
        <v>0</v>
      </c>
      <c r="N184" s="41">
        <f t="shared" si="218"/>
        <v>0</v>
      </c>
      <c r="O184" s="20">
        <f t="shared" si="219"/>
        <v>1</v>
      </c>
      <c r="P184" s="19">
        <f t="shared" si="220"/>
        <v>0.1</v>
      </c>
    </row>
    <row r="185" spans="1:16" x14ac:dyDescent="0.2">
      <c r="A185" t="s">
        <v>385</v>
      </c>
      <c r="B185" t="s">
        <v>64</v>
      </c>
      <c r="D185" t="s">
        <v>49</v>
      </c>
      <c r="E185" t="s">
        <v>11</v>
      </c>
      <c r="F185" t="s">
        <v>12</v>
      </c>
      <c r="G185" t="s">
        <v>13</v>
      </c>
      <c r="H185" s="8">
        <v>0.1</v>
      </c>
      <c r="J185" s="10"/>
      <c r="K185" s="39">
        <f t="shared" si="215"/>
        <v>1</v>
      </c>
      <c r="L185" s="40">
        <f t="shared" si="216"/>
        <v>0.1</v>
      </c>
      <c r="M185" s="39">
        <f t="shared" si="217"/>
        <v>0</v>
      </c>
      <c r="N185" s="41">
        <f t="shared" si="218"/>
        <v>0</v>
      </c>
      <c r="O185" s="20">
        <f t="shared" si="219"/>
        <v>1</v>
      </c>
      <c r="P185" s="19">
        <f t="shared" si="220"/>
        <v>0.1</v>
      </c>
    </row>
    <row r="186" spans="1:16" x14ac:dyDescent="0.2">
      <c r="A186" t="s">
        <v>429</v>
      </c>
      <c r="B186" t="s">
        <v>430</v>
      </c>
      <c r="C186" t="s">
        <v>431</v>
      </c>
      <c r="D186" t="s">
        <v>49</v>
      </c>
      <c r="E186" t="s">
        <v>11</v>
      </c>
      <c r="F186" t="s">
        <v>12</v>
      </c>
      <c r="G186" t="s">
        <v>13</v>
      </c>
      <c r="H186" s="8">
        <v>0.2</v>
      </c>
      <c r="J186" s="10"/>
      <c r="K186" s="39">
        <f t="shared" si="215"/>
        <v>1</v>
      </c>
      <c r="L186" s="40">
        <f t="shared" si="216"/>
        <v>0.2</v>
      </c>
      <c r="M186" s="39">
        <f t="shared" si="217"/>
        <v>0</v>
      </c>
      <c r="N186" s="41">
        <f t="shared" si="218"/>
        <v>0</v>
      </c>
      <c r="O186" s="20">
        <f t="shared" si="219"/>
        <v>1</v>
      </c>
      <c r="P186" s="19">
        <f t="shared" si="220"/>
        <v>0.2</v>
      </c>
    </row>
    <row r="187" spans="1:16" x14ac:dyDescent="0.2">
      <c r="A187" t="s">
        <v>456</v>
      </c>
      <c r="B187" t="s">
        <v>457</v>
      </c>
      <c r="C187" t="s">
        <v>458</v>
      </c>
      <c r="D187" t="s">
        <v>49</v>
      </c>
      <c r="E187" t="s">
        <v>11</v>
      </c>
      <c r="F187" t="s">
        <v>12</v>
      </c>
      <c r="G187" t="s">
        <v>495</v>
      </c>
      <c r="H187" s="8">
        <v>0.3</v>
      </c>
      <c r="I187" t="s">
        <v>743</v>
      </c>
      <c r="J187" s="8">
        <v>0.4</v>
      </c>
      <c r="K187" s="39">
        <f t="shared" si="215"/>
        <v>1</v>
      </c>
      <c r="L187" s="40">
        <f t="shared" si="216"/>
        <v>0.7</v>
      </c>
      <c r="M187" s="39">
        <f t="shared" si="217"/>
        <v>0</v>
      </c>
      <c r="N187" s="41">
        <f t="shared" si="218"/>
        <v>0</v>
      </c>
      <c r="O187" s="20">
        <f t="shared" si="219"/>
        <v>1</v>
      </c>
      <c r="P187" s="19">
        <f t="shared" si="220"/>
        <v>0.7</v>
      </c>
    </row>
    <row r="188" spans="1:16" x14ac:dyDescent="0.2">
      <c r="A188" t="s">
        <v>460</v>
      </c>
      <c r="B188" t="s">
        <v>461</v>
      </c>
      <c r="C188" t="s">
        <v>462</v>
      </c>
      <c r="D188" t="s">
        <v>49</v>
      </c>
      <c r="E188" t="s">
        <v>11</v>
      </c>
      <c r="F188" t="s">
        <v>12</v>
      </c>
      <c r="G188" t="s">
        <v>26</v>
      </c>
      <c r="H188" s="10"/>
      <c r="I188" t="s">
        <v>743</v>
      </c>
      <c r="J188" s="8">
        <v>0.15</v>
      </c>
      <c r="K188" s="39">
        <f t="shared" si="215"/>
        <v>1</v>
      </c>
      <c r="L188" s="40">
        <f t="shared" si="216"/>
        <v>0.15</v>
      </c>
      <c r="M188" s="39">
        <f t="shared" si="217"/>
        <v>0</v>
      </c>
      <c r="N188" s="41">
        <f t="shared" si="218"/>
        <v>0</v>
      </c>
      <c r="O188" s="20">
        <f t="shared" si="219"/>
        <v>1</v>
      </c>
      <c r="P188" s="19">
        <f t="shared" si="220"/>
        <v>0.15</v>
      </c>
    </row>
    <row r="189" spans="1:16" x14ac:dyDescent="0.2">
      <c r="A189" s="1" t="s">
        <v>476</v>
      </c>
      <c r="B189" s="1"/>
      <c r="C189" s="1"/>
      <c r="D189" s="1"/>
      <c r="E189" s="1"/>
      <c r="F189" s="1"/>
      <c r="G189" s="1"/>
      <c r="H189" s="9">
        <f>SUM(H174:H188)</f>
        <v>2.5000000000000004</v>
      </c>
      <c r="I189" s="1"/>
      <c r="J189" s="47">
        <f>SUM(J174:J188)</f>
        <v>0.75000000000000011</v>
      </c>
      <c r="K189" s="23">
        <f t="shared" ref="K189:P189" si="221">SUM(K174:K188)</f>
        <v>14</v>
      </c>
      <c r="L189" s="31">
        <f t="shared" si="221"/>
        <v>3.1500000000000008</v>
      </c>
      <c r="M189" s="23">
        <f t="shared" si="221"/>
        <v>1</v>
      </c>
      <c r="N189" s="31">
        <f t="shared" si="221"/>
        <v>0.1</v>
      </c>
      <c r="O189" s="30">
        <f t="shared" si="221"/>
        <v>15</v>
      </c>
      <c r="P189" s="52">
        <f t="shared" si="221"/>
        <v>3.2500000000000004</v>
      </c>
    </row>
    <row r="190" spans="1:16" x14ac:dyDescent="0.2">
      <c r="A190" s="7" t="s">
        <v>577</v>
      </c>
      <c r="B190" s="7" t="s">
        <v>578</v>
      </c>
      <c r="C190" s="7"/>
      <c r="D190" s="7" t="s">
        <v>45</v>
      </c>
      <c r="E190" s="7" t="s">
        <v>11</v>
      </c>
      <c r="F190" s="7" t="s">
        <v>12</v>
      </c>
      <c r="G190" s="7" t="s">
        <v>21</v>
      </c>
      <c r="H190" s="38">
        <v>0</v>
      </c>
      <c r="I190" s="42" t="s">
        <v>581</v>
      </c>
      <c r="J190" s="38">
        <v>0.2</v>
      </c>
      <c r="K190" s="39">
        <f t="shared" ref="K190" si="222">IF(IFERROR(FIND("Tecnologo",G190),0)=0,1,0)</f>
        <v>1</v>
      </c>
      <c r="L190" s="40">
        <f t="shared" ref="L190" si="223">IF(IFERROR(FIND("Tecnologo",G190),0)=0,H190+J190,0)</f>
        <v>0.2</v>
      </c>
      <c r="M190" s="39">
        <f t="shared" ref="M190" si="224">IF(IFERROR(FIND("Tecnologo",G190),0)=0,0,1)</f>
        <v>0</v>
      </c>
      <c r="N190" s="41">
        <f t="shared" ref="N190" si="225">IF(IFERROR(FIND("Tecnologo",G190),0)=0,0,H190+J190)</f>
        <v>0</v>
      </c>
      <c r="O190" s="20">
        <f t="shared" ref="O190" si="226">K190+M190</f>
        <v>1</v>
      </c>
      <c r="P190" s="19">
        <f t="shared" ref="P190" si="227">L190+N190</f>
        <v>0.2</v>
      </c>
    </row>
    <row r="191" spans="1:16" x14ac:dyDescent="0.2">
      <c r="A191" t="s">
        <v>42</v>
      </c>
      <c r="B191" t="s">
        <v>43</v>
      </c>
      <c r="C191" t="s">
        <v>44</v>
      </c>
      <c r="D191" t="s">
        <v>45</v>
      </c>
      <c r="E191" t="s">
        <v>11</v>
      </c>
      <c r="F191" t="s">
        <v>12</v>
      </c>
      <c r="G191" t="s">
        <v>26</v>
      </c>
      <c r="H191" s="8">
        <v>0.2</v>
      </c>
      <c r="J191" s="10"/>
      <c r="K191" s="39">
        <f t="shared" ref="K191:K208" si="228">IF(IFERROR(FIND("Tecnologo",G191),0)=0,1,0)</f>
        <v>1</v>
      </c>
      <c r="L191" s="40">
        <f t="shared" ref="L191:L208" si="229">IF(IFERROR(FIND("Tecnologo",G191),0)=0,H191+J191,0)</f>
        <v>0.2</v>
      </c>
      <c r="M191" s="39">
        <f t="shared" ref="M191:M208" si="230">IF(IFERROR(FIND("Tecnologo",G191),0)=0,0,1)</f>
        <v>0</v>
      </c>
      <c r="N191" s="41">
        <f t="shared" ref="N191:N208" si="231">IF(IFERROR(FIND("Tecnologo",G191),0)=0,0,H191+J191)</f>
        <v>0</v>
      </c>
      <c r="O191" s="20">
        <f t="shared" ref="O191:O208" si="232">K191+M191</f>
        <v>1</v>
      </c>
      <c r="P191" s="19">
        <f t="shared" ref="P191:P208" si="233">L191+N191</f>
        <v>0.2</v>
      </c>
    </row>
    <row r="192" spans="1:16" x14ac:dyDescent="0.2">
      <c r="A192" t="s">
        <v>59</v>
      </c>
      <c r="B192" t="s">
        <v>60</v>
      </c>
      <c r="D192" t="s">
        <v>45</v>
      </c>
      <c r="E192" t="s">
        <v>11</v>
      </c>
      <c r="F192" t="s">
        <v>12</v>
      </c>
      <c r="G192" t="s">
        <v>495</v>
      </c>
      <c r="H192" s="8">
        <v>0.2</v>
      </c>
      <c r="J192" s="10"/>
      <c r="K192" s="39">
        <f t="shared" si="228"/>
        <v>1</v>
      </c>
      <c r="L192" s="40">
        <f t="shared" si="229"/>
        <v>0.2</v>
      </c>
      <c r="M192" s="39">
        <f t="shared" si="230"/>
        <v>0</v>
      </c>
      <c r="N192" s="41">
        <f t="shared" si="231"/>
        <v>0</v>
      </c>
      <c r="O192" s="20">
        <f t="shared" si="232"/>
        <v>1</v>
      </c>
      <c r="P192" s="19">
        <f t="shared" si="233"/>
        <v>0.2</v>
      </c>
    </row>
    <row r="193" spans="1:16" x14ac:dyDescent="0.2">
      <c r="A193" t="s">
        <v>135</v>
      </c>
      <c r="B193" t="s">
        <v>136</v>
      </c>
      <c r="D193" t="s">
        <v>45</v>
      </c>
      <c r="E193" t="s">
        <v>11</v>
      </c>
      <c r="F193" t="s">
        <v>12</v>
      </c>
      <c r="G193" t="s">
        <v>13</v>
      </c>
      <c r="H193" s="8">
        <v>0.1</v>
      </c>
      <c r="J193" s="10"/>
      <c r="K193" s="39">
        <f t="shared" si="228"/>
        <v>1</v>
      </c>
      <c r="L193" s="40">
        <f t="shared" si="229"/>
        <v>0.1</v>
      </c>
      <c r="M193" s="39">
        <f t="shared" si="230"/>
        <v>0</v>
      </c>
      <c r="N193" s="41">
        <f t="shared" si="231"/>
        <v>0</v>
      </c>
      <c r="O193" s="20">
        <f t="shared" si="232"/>
        <v>1</v>
      </c>
      <c r="P193" s="19">
        <f t="shared" si="233"/>
        <v>0.1</v>
      </c>
    </row>
    <row r="194" spans="1:16" s="5" customFormat="1" x14ac:dyDescent="0.2">
      <c r="A194" t="s">
        <v>210</v>
      </c>
      <c r="B194" t="s">
        <v>211</v>
      </c>
      <c r="C194"/>
      <c r="D194" t="s">
        <v>45</v>
      </c>
      <c r="E194" t="s">
        <v>11</v>
      </c>
      <c r="F194" t="s">
        <v>12</v>
      </c>
      <c r="G194" t="s">
        <v>13</v>
      </c>
      <c r="H194" s="8">
        <v>0.1</v>
      </c>
      <c r="I194"/>
      <c r="J194" s="10"/>
      <c r="K194" s="39">
        <f t="shared" si="228"/>
        <v>1</v>
      </c>
      <c r="L194" s="40">
        <f t="shared" si="229"/>
        <v>0.1</v>
      </c>
      <c r="M194" s="39">
        <f t="shared" si="230"/>
        <v>0</v>
      </c>
      <c r="N194" s="41">
        <f t="shared" si="231"/>
        <v>0</v>
      </c>
      <c r="O194" s="20">
        <f t="shared" si="232"/>
        <v>1</v>
      </c>
      <c r="P194" s="19">
        <f t="shared" si="233"/>
        <v>0.1</v>
      </c>
    </row>
    <row r="195" spans="1:16" x14ac:dyDescent="0.2">
      <c r="A195" t="s">
        <v>574</v>
      </c>
      <c r="B195" t="s">
        <v>97</v>
      </c>
      <c r="D195" t="s">
        <v>45</v>
      </c>
      <c r="E195" t="s">
        <v>11</v>
      </c>
      <c r="F195" t="s">
        <v>12</v>
      </c>
      <c r="G195" t="s">
        <v>26</v>
      </c>
      <c r="H195" s="8">
        <v>0</v>
      </c>
      <c r="I195" s="42" t="s">
        <v>581</v>
      </c>
      <c r="J195" s="8">
        <v>0.2</v>
      </c>
      <c r="K195" s="39">
        <f t="shared" si="228"/>
        <v>1</v>
      </c>
      <c r="L195" s="40">
        <f t="shared" si="229"/>
        <v>0.2</v>
      </c>
      <c r="M195" s="39">
        <f t="shared" si="230"/>
        <v>0</v>
      </c>
      <c r="N195" s="41">
        <f t="shared" si="231"/>
        <v>0</v>
      </c>
      <c r="O195" s="20">
        <f t="shared" si="232"/>
        <v>1</v>
      </c>
      <c r="P195" s="19">
        <f t="shared" si="233"/>
        <v>0.2</v>
      </c>
    </row>
    <row r="196" spans="1:16" x14ac:dyDescent="0.2">
      <c r="A196" t="s">
        <v>291</v>
      </c>
      <c r="B196" t="s">
        <v>292</v>
      </c>
      <c r="D196" t="s">
        <v>45</v>
      </c>
      <c r="E196" t="s">
        <v>11</v>
      </c>
      <c r="F196" t="s">
        <v>20</v>
      </c>
      <c r="G196" t="s">
        <v>50</v>
      </c>
      <c r="H196" s="8">
        <v>0.1</v>
      </c>
      <c r="J196" s="10"/>
      <c r="K196" s="39">
        <f t="shared" si="228"/>
        <v>1</v>
      </c>
      <c r="L196" s="40">
        <f t="shared" si="229"/>
        <v>0.1</v>
      </c>
      <c r="M196" s="39">
        <f t="shared" si="230"/>
        <v>0</v>
      </c>
      <c r="N196" s="41">
        <f t="shared" si="231"/>
        <v>0</v>
      </c>
      <c r="O196" s="20">
        <f t="shared" si="232"/>
        <v>1</v>
      </c>
      <c r="P196" s="19">
        <f t="shared" si="233"/>
        <v>0.1</v>
      </c>
    </row>
    <row r="197" spans="1:16" x14ac:dyDescent="0.2">
      <c r="A197" t="s">
        <v>299</v>
      </c>
      <c r="B197" t="s">
        <v>300</v>
      </c>
      <c r="C197" t="s">
        <v>301</v>
      </c>
      <c r="D197" t="s">
        <v>45</v>
      </c>
      <c r="E197" t="s">
        <v>11</v>
      </c>
      <c r="F197" t="s">
        <v>12</v>
      </c>
      <c r="G197" t="s">
        <v>494</v>
      </c>
      <c r="H197" s="8">
        <v>0.2</v>
      </c>
      <c r="J197" s="10"/>
      <c r="K197" s="39">
        <f t="shared" si="228"/>
        <v>1</v>
      </c>
      <c r="L197" s="40">
        <f t="shared" si="229"/>
        <v>0.2</v>
      </c>
      <c r="M197" s="39">
        <f t="shared" si="230"/>
        <v>0</v>
      </c>
      <c r="N197" s="41">
        <f t="shared" si="231"/>
        <v>0</v>
      </c>
      <c r="O197" s="20">
        <f t="shared" si="232"/>
        <v>1</v>
      </c>
      <c r="P197" s="19">
        <f t="shared" si="233"/>
        <v>0.2</v>
      </c>
    </row>
    <row r="198" spans="1:16" x14ac:dyDescent="0.2">
      <c r="A198" t="s">
        <v>304</v>
      </c>
      <c r="B198" t="s">
        <v>305</v>
      </c>
      <c r="C198" t="s">
        <v>306</v>
      </c>
      <c r="D198" t="s">
        <v>45</v>
      </c>
      <c r="E198" t="s">
        <v>11</v>
      </c>
      <c r="F198" t="s">
        <v>12</v>
      </c>
      <c r="G198" t="s">
        <v>41</v>
      </c>
      <c r="H198" s="8">
        <v>0.3</v>
      </c>
      <c r="J198" s="10"/>
      <c r="K198" s="39">
        <f t="shared" si="228"/>
        <v>1</v>
      </c>
      <c r="L198" s="40">
        <f t="shared" si="229"/>
        <v>0.3</v>
      </c>
      <c r="M198" s="39">
        <f t="shared" si="230"/>
        <v>0</v>
      </c>
      <c r="N198" s="41">
        <f t="shared" si="231"/>
        <v>0</v>
      </c>
      <c r="O198" s="20">
        <f t="shared" si="232"/>
        <v>1</v>
      </c>
      <c r="P198" s="19">
        <f t="shared" si="233"/>
        <v>0.3</v>
      </c>
    </row>
    <row r="199" spans="1:16" x14ac:dyDescent="0.2">
      <c r="A199" t="s">
        <v>576</v>
      </c>
      <c r="B199" t="s">
        <v>269</v>
      </c>
      <c r="D199" t="s">
        <v>45</v>
      </c>
      <c r="E199" t="s">
        <v>11</v>
      </c>
      <c r="F199" t="s">
        <v>20</v>
      </c>
      <c r="G199" t="s">
        <v>50</v>
      </c>
      <c r="H199" s="8">
        <v>0.3</v>
      </c>
      <c r="J199" s="10"/>
      <c r="K199" s="39">
        <f t="shared" si="228"/>
        <v>1</v>
      </c>
      <c r="L199" s="40">
        <f t="shared" si="229"/>
        <v>0.3</v>
      </c>
      <c r="M199" s="39">
        <f t="shared" si="230"/>
        <v>0</v>
      </c>
      <c r="N199" s="41">
        <f t="shared" si="231"/>
        <v>0</v>
      </c>
      <c r="O199" s="20">
        <f t="shared" si="232"/>
        <v>1</v>
      </c>
      <c r="P199" s="19">
        <f t="shared" si="233"/>
        <v>0.3</v>
      </c>
    </row>
    <row r="200" spans="1:16" x14ac:dyDescent="0.2">
      <c r="A200" t="s">
        <v>320</v>
      </c>
      <c r="B200" t="s">
        <v>249</v>
      </c>
      <c r="D200" t="s">
        <v>45</v>
      </c>
      <c r="E200" t="s">
        <v>11</v>
      </c>
      <c r="F200" t="s">
        <v>20</v>
      </c>
      <c r="G200" t="s">
        <v>21</v>
      </c>
      <c r="H200" s="8">
        <v>0.1</v>
      </c>
      <c r="J200" s="10"/>
      <c r="K200" s="39">
        <f t="shared" si="228"/>
        <v>1</v>
      </c>
      <c r="L200" s="40">
        <f t="shared" si="229"/>
        <v>0.1</v>
      </c>
      <c r="M200" s="39">
        <f t="shared" si="230"/>
        <v>0</v>
      </c>
      <c r="N200" s="41">
        <f t="shared" si="231"/>
        <v>0</v>
      </c>
      <c r="O200" s="20">
        <f t="shared" si="232"/>
        <v>1</v>
      </c>
      <c r="P200" s="19">
        <f t="shared" si="233"/>
        <v>0.1</v>
      </c>
    </row>
    <row r="201" spans="1:16" x14ac:dyDescent="0.2">
      <c r="A201" t="s">
        <v>323</v>
      </c>
      <c r="B201" t="s">
        <v>324</v>
      </c>
      <c r="C201" t="s">
        <v>325</v>
      </c>
      <c r="D201" t="s">
        <v>45</v>
      </c>
      <c r="E201" t="s">
        <v>66</v>
      </c>
      <c r="F201" t="s">
        <v>20</v>
      </c>
      <c r="G201" t="s">
        <v>92</v>
      </c>
      <c r="H201" s="8">
        <v>0.1</v>
      </c>
      <c r="I201" s="42" t="s">
        <v>581</v>
      </c>
      <c r="J201" s="8">
        <v>0.2</v>
      </c>
      <c r="K201" s="39">
        <f t="shared" si="228"/>
        <v>0</v>
      </c>
      <c r="L201" s="40">
        <f t="shared" si="229"/>
        <v>0</v>
      </c>
      <c r="M201" s="39">
        <f t="shared" si="230"/>
        <v>1</v>
      </c>
      <c r="N201" s="41">
        <f t="shared" si="231"/>
        <v>0.30000000000000004</v>
      </c>
      <c r="O201" s="20">
        <f t="shared" si="232"/>
        <v>1</v>
      </c>
      <c r="P201" s="19">
        <f t="shared" si="233"/>
        <v>0.30000000000000004</v>
      </c>
    </row>
    <row r="202" spans="1:16" x14ac:dyDescent="0.2">
      <c r="A202" t="s">
        <v>575</v>
      </c>
      <c r="B202" t="s">
        <v>141</v>
      </c>
      <c r="D202" t="s">
        <v>45</v>
      </c>
      <c r="E202" t="s">
        <v>11</v>
      </c>
      <c r="F202" t="s">
        <v>12</v>
      </c>
      <c r="G202" t="s">
        <v>494</v>
      </c>
      <c r="H202" s="8">
        <v>0</v>
      </c>
      <c r="I202" s="42" t="s">
        <v>581</v>
      </c>
      <c r="J202" s="8">
        <v>0.3</v>
      </c>
      <c r="K202" s="39">
        <f t="shared" si="228"/>
        <v>1</v>
      </c>
      <c r="L202" s="40">
        <f t="shared" si="229"/>
        <v>0.3</v>
      </c>
      <c r="M202" s="39">
        <f t="shared" si="230"/>
        <v>0</v>
      </c>
      <c r="N202" s="41">
        <f t="shared" si="231"/>
        <v>0</v>
      </c>
      <c r="O202" s="20">
        <f t="shared" si="232"/>
        <v>1</v>
      </c>
      <c r="P202" s="19">
        <f t="shared" si="233"/>
        <v>0.3</v>
      </c>
    </row>
    <row r="203" spans="1:16" x14ac:dyDescent="0.2">
      <c r="A203" t="s">
        <v>335</v>
      </c>
      <c r="B203" t="s">
        <v>336</v>
      </c>
      <c r="D203" t="s">
        <v>45</v>
      </c>
      <c r="E203" t="s">
        <v>11</v>
      </c>
      <c r="F203" t="s">
        <v>20</v>
      </c>
      <c r="G203" t="s">
        <v>50</v>
      </c>
      <c r="H203" s="8">
        <v>0.1</v>
      </c>
      <c r="J203" s="10"/>
      <c r="K203" s="39">
        <f t="shared" si="228"/>
        <v>1</v>
      </c>
      <c r="L203" s="40">
        <f t="shared" si="229"/>
        <v>0.1</v>
      </c>
      <c r="M203" s="39">
        <f t="shared" si="230"/>
        <v>0</v>
      </c>
      <c r="N203" s="41">
        <f t="shared" si="231"/>
        <v>0</v>
      </c>
      <c r="O203" s="20">
        <f t="shared" si="232"/>
        <v>1</v>
      </c>
      <c r="P203" s="19">
        <f t="shared" si="233"/>
        <v>0.1</v>
      </c>
    </row>
    <row r="204" spans="1:16" x14ac:dyDescent="0.2">
      <c r="A204" t="s">
        <v>579</v>
      </c>
      <c r="B204" t="s">
        <v>580</v>
      </c>
      <c r="D204" t="s">
        <v>45</v>
      </c>
      <c r="E204" t="s">
        <v>11</v>
      </c>
      <c r="F204" t="s">
        <v>12</v>
      </c>
      <c r="G204" t="s">
        <v>494</v>
      </c>
      <c r="H204" s="8">
        <v>0.1</v>
      </c>
      <c r="J204" s="10"/>
      <c r="K204" s="39">
        <f t="shared" si="228"/>
        <v>1</v>
      </c>
      <c r="L204" s="40">
        <f t="shared" si="229"/>
        <v>0.1</v>
      </c>
      <c r="M204" s="39">
        <f t="shared" si="230"/>
        <v>0</v>
      </c>
      <c r="N204" s="41">
        <f t="shared" si="231"/>
        <v>0</v>
      </c>
      <c r="O204" s="20">
        <f t="shared" si="232"/>
        <v>1</v>
      </c>
      <c r="P204" s="19">
        <f t="shared" si="233"/>
        <v>0.1</v>
      </c>
    </row>
    <row r="205" spans="1:16" x14ac:dyDescent="0.2">
      <c r="A205" t="s">
        <v>346</v>
      </c>
      <c r="B205" t="s">
        <v>86</v>
      </c>
      <c r="D205" t="s">
        <v>45</v>
      </c>
      <c r="E205" t="s">
        <v>11</v>
      </c>
      <c r="F205" t="s">
        <v>12</v>
      </c>
      <c r="G205" t="s">
        <v>494</v>
      </c>
      <c r="H205" s="8">
        <v>0.1</v>
      </c>
      <c r="I205" s="42" t="s">
        <v>581</v>
      </c>
      <c r="J205" s="8">
        <v>0.1</v>
      </c>
      <c r="K205" s="39">
        <f t="shared" si="228"/>
        <v>1</v>
      </c>
      <c r="L205" s="40">
        <f t="shared" si="229"/>
        <v>0.2</v>
      </c>
      <c r="M205" s="39">
        <f t="shared" si="230"/>
        <v>0</v>
      </c>
      <c r="N205" s="41">
        <f t="shared" si="231"/>
        <v>0</v>
      </c>
      <c r="O205" s="20">
        <f t="shared" si="232"/>
        <v>1</v>
      </c>
      <c r="P205" s="19">
        <f t="shared" si="233"/>
        <v>0.2</v>
      </c>
    </row>
    <row r="206" spans="1:16" x14ac:dyDescent="0.2">
      <c r="A206" t="s">
        <v>382</v>
      </c>
      <c r="B206" t="s">
        <v>97</v>
      </c>
      <c r="D206" t="s">
        <v>45</v>
      </c>
      <c r="E206" t="s">
        <v>11</v>
      </c>
      <c r="F206" t="s">
        <v>12</v>
      </c>
      <c r="G206" t="s">
        <v>13</v>
      </c>
      <c r="H206" s="8">
        <v>0.1</v>
      </c>
      <c r="J206" s="10"/>
      <c r="K206" s="39">
        <f t="shared" si="228"/>
        <v>1</v>
      </c>
      <c r="L206" s="40">
        <f t="shared" si="229"/>
        <v>0.1</v>
      </c>
      <c r="M206" s="39">
        <f t="shared" si="230"/>
        <v>0</v>
      </c>
      <c r="N206" s="41">
        <f t="shared" si="231"/>
        <v>0</v>
      </c>
      <c r="O206" s="20">
        <f t="shared" si="232"/>
        <v>1</v>
      </c>
      <c r="P206" s="19">
        <f t="shared" si="233"/>
        <v>0.1</v>
      </c>
    </row>
    <row r="207" spans="1:16" x14ac:dyDescent="0.2">
      <c r="A207" t="s">
        <v>391</v>
      </c>
      <c r="B207" t="s">
        <v>34</v>
      </c>
      <c r="D207" t="s">
        <v>45</v>
      </c>
      <c r="E207" t="s">
        <v>11</v>
      </c>
      <c r="F207" t="s">
        <v>12</v>
      </c>
      <c r="G207" t="s">
        <v>13</v>
      </c>
      <c r="H207" s="8">
        <v>0.2</v>
      </c>
      <c r="J207" s="10"/>
      <c r="K207" s="39">
        <f t="shared" si="228"/>
        <v>1</v>
      </c>
      <c r="L207" s="40">
        <f t="shared" si="229"/>
        <v>0.2</v>
      </c>
      <c r="M207" s="39">
        <f t="shared" si="230"/>
        <v>0</v>
      </c>
      <c r="N207" s="41">
        <f t="shared" si="231"/>
        <v>0</v>
      </c>
      <c r="O207" s="20">
        <f t="shared" si="232"/>
        <v>1</v>
      </c>
      <c r="P207" s="19">
        <f t="shared" si="233"/>
        <v>0.2</v>
      </c>
    </row>
    <row r="208" spans="1:16" x14ac:dyDescent="0.2">
      <c r="A208" t="s">
        <v>435</v>
      </c>
      <c r="B208" t="s">
        <v>436</v>
      </c>
      <c r="D208" t="s">
        <v>45</v>
      </c>
      <c r="E208" t="s">
        <v>11</v>
      </c>
      <c r="F208" t="s">
        <v>20</v>
      </c>
      <c r="G208" t="s">
        <v>21</v>
      </c>
      <c r="H208" s="8">
        <v>0.1</v>
      </c>
      <c r="J208" s="10"/>
      <c r="K208" s="39">
        <f t="shared" si="228"/>
        <v>1</v>
      </c>
      <c r="L208" s="40">
        <f t="shared" si="229"/>
        <v>0.1</v>
      </c>
      <c r="M208" s="39">
        <f t="shared" si="230"/>
        <v>0</v>
      </c>
      <c r="N208" s="41">
        <f t="shared" si="231"/>
        <v>0</v>
      </c>
      <c r="O208" s="20">
        <f t="shared" si="232"/>
        <v>1</v>
      </c>
      <c r="P208" s="19">
        <f t="shared" si="233"/>
        <v>0.1</v>
      </c>
    </row>
    <row r="209" spans="1:16" x14ac:dyDescent="0.2">
      <c r="A209" s="1" t="s">
        <v>477</v>
      </c>
      <c r="B209" s="1"/>
      <c r="C209" s="1"/>
      <c r="D209" s="1"/>
      <c r="E209" s="1"/>
      <c r="F209" s="1"/>
      <c r="G209" s="1"/>
      <c r="H209" s="9">
        <f>SUM(H190:H208)</f>
        <v>2.4000000000000008</v>
      </c>
      <c r="I209" s="1"/>
      <c r="J209" s="47">
        <f t="shared" ref="J209:P209" si="234">SUM(J190:J208)</f>
        <v>1.0000000000000002</v>
      </c>
      <c r="K209" s="23">
        <f t="shared" si="234"/>
        <v>18</v>
      </c>
      <c r="L209" s="31">
        <f t="shared" si="234"/>
        <v>3.1000000000000005</v>
      </c>
      <c r="M209" s="23">
        <f t="shared" si="234"/>
        <v>1</v>
      </c>
      <c r="N209" s="31">
        <f t="shared" si="234"/>
        <v>0.30000000000000004</v>
      </c>
      <c r="O209" s="30">
        <f t="shared" si="234"/>
        <v>19</v>
      </c>
      <c r="P209" s="52">
        <f t="shared" si="234"/>
        <v>3.4000000000000004</v>
      </c>
    </row>
    <row r="210" spans="1:16" x14ac:dyDescent="0.2">
      <c r="A210" t="s">
        <v>31</v>
      </c>
      <c r="B210" t="s">
        <v>32</v>
      </c>
      <c r="C210" s="53" t="s">
        <v>535</v>
      </c>
      <c r="D210" t="s">
        <v>33</v>
      </c>
      <c r="E210" t="s">
        <v>11</v>
      </c>
      <c r="F210" t="s">
        <v>20</v>
      </c>
      <c r="G210" t="s">
        <v>21</v>
      </c>
      <c r="H210" s="8">
        <v>0.8</v>
      </c>
      <c r="I210" t="s">
        <v>564</v>
      </c>
      <c r="J210" s="8">
        <v>0.2</v>
      </c>
      <c r="K210" s="39">
        <f t="shared" ref="K210:K238" si="235">IF(IFERROR(FIND("Tecnologo",G210),0)=0,1,0)</f>
        <v>1</v>
      </c>
      <c r="L210" s="40">
        <f t="shared" ref="L210:L236" si="236">IF(IFERROR(FIND("Tecnologo",G210),0)=0,H210+J210,0)</f>
        <v>1</v>
      </c>
      <c r="M210" s="39">
        <f t="shared" ref="M210:M238" si="237">IF(IFERROR(FIND("Tecnologo",G210),0)=0,0,1)</f>
        <v>0</v>
      </c>
      <c r="N210" s="41">
        <f t="shared" ref="N210:N236" si="238">IF(IFERROR(FIND("Tecnologo",G210),0)=0,0,H210+J210)</f>
        <v>0</v>
      </c>
      <c r="O210" s="20">
        <f t="shared" ref="O210:O238" si="239">K210+M210</f>
        <v>1</v>
      </c>
      <c r="P210" s="19">
        <f t="shared" ref="P210:P238" si="240">L210+N210</f>
        <v>1</v>
      </c>
    </row>
    <row r="211" spans="1:16" x14ac:dyDescent="0.2">
      <c r="A211" t="s">
        <v>51</v>
      </c>
      <c r="B211" t="s">
        <v>52</v>
      </c>
      <c r="D211" t="s">
        <v>33</v>
      </c>
      <c r="E211" t="s">
        <v>11</v>
      </c>
      <c r="F211" t="s">
        <v>20</v>
      </c>
      <c r="G211" t="s">
        <v>50</v>
      </c>
      <c r="H211" s="8">
        <v>0.1</v>
      </c>
      <c r="J211" s="10"/>
      <c r="K211" s="39">
        <f t="shared" si="235"/>
        <v>1</v>
      </c>
      <c r="L211" s="40">
        <f t="shared" si="236"/>
        <v>0.1</v>
      </c>
      <c r="M211" s="39">
        <f t="shared" si="237"/>
        <v>0</v>
      </c>
      <c r="N211" s="41">
        <f t="shared" si="238"/>
        <v>0</v>
      </c>
      <c r="O211" s="20">
        <f t="shared" si="239"/>
        <v>1</v>
      </c>
      <c r="P211" s="19">
        <f t="shared" si="240"/>
        <v>0.1</v>
      </c>
    </row>
    <row r="212" spans="1:16" x14ac:dyDescent="0.2">
      <c r="A212" t="s">
        <v>63</v>
      </c>
      <c r="B212" t="s">
        <v>64</v>
      </c>
      <c r="C212" t="s">
        <v>65</v>
      </c>
      <c r="D212" t="s">
        <v>33</v>
      </c>
      <c r="E212" t="s">
        <v>66</v>
      </c>
      <c r="F212" t="s">
        <v>20</v>
      </c>
      <c r="G212" t="s">
        <v>67</v>
      </c>
      <c r="H212" s="8">
        <v>0.1</v>
      </c>
      <c r="J212" s="10"/>
      <c r="K212" s="39">
        <f t="shared" si="235"/>
        <v>0</v>
      </c>
      <c r="L212" s="40">
        <f t="shared" si="236"/>
        <v>0</v>
      </c>
      <c r="M212" s="39">
        <f t="shared" si="237"/>
        <v>1</v>
      </c>
      <c r="N212" s="41">
        <f t="shared" si="238"/>
        <v>0.1</v>
      </c>
      <c r="O212" s="20">
        <f t="shared" si="239"/>
        <v>1</v>
      </c>
      <c r="P212" s="19">
        <f t="shared" si="240"/>
        <v>0.1</v>
      </c>
    </row>
    <row r="213" spans="1:16" x14ac:dyDescent="0.2">
      <c r="A213" t="s">
        <v>68</v>
      </c>
      <c r="B213" t="s">
        <v>69</v>
      </c>
      <c r="D213" t="s">
        <v>33</v>
      </c>
      <c r="E213" t="s">
        <v>11</v>
      </c>
      <c r="F213" t="s">
        <v>12</v>
      </c>
      <c r="G213" t="s">
        <v>70</v>
      </c>
      <c r="H213" s="8">
        <v>0.3</v>
      </c>
      <c r="J213" s="10"/>
      <c r="K213" s="39">
        <f t="shared" si="235"/>
        <v>1</v>
      </c>
      <c r="L213" s="40">
        <f t="shared" si="236"/>
        <v>0.3</v>
      </c>
      <c r="M213" s="39">
        <f t="shared" si="237"/>
        <v>0</v>
      </c>
      <c r="N213" s="41">
        <f t="shared" si="238"/>
        <v>0</v>
      </c>
      <c r="O213" s="20">
        <f t="shared" si="239"/>
        <v>1</v>
      </c>
      <c r="P213" s="19">
        <f t="shared" si="240"/>
        <v>0.3</v>
      </c>
    </row>
    <row r="214" spans="1:16" x14ac:dyDescent="0.2">
      <c r="A214" t="s">
        <v>107</v>
      </c>
      <c r="B214" t="s">
        <v>108</v>
      </c>
      <c r="C214" t="s">
        <v>109</v>
      </c>
      <c r="D214" t="s">
        <v>33</v>
      </c>
      <c r="E214" t="s">
        <v>11</v>
      </c>
      <c r="F214" t="s">
        <v>20</v>
      </c>
      <c r="G214" t="s">
        <v>50</v>
      </c>
      <c r="H214" s="8">
        <v>0.1</v>
      </c>
      <c r="J214" s="10"/>
      <c r="K214" s="39">
        <f t="shared" si="235"/>
        <v>1</v>
      </c>
      <c r="L214" s="40">
        <f t="shared" si="236"/>
        <v>0.1</v>
      </c>
      <c r="M214" s="39">
        <f t="shared" si="237"/>
        <v>0</v>
      </c>
      <c r="N214" s="41">
        <f t="shared" si="238"/>
        <v>0</v>
      </c>
      <c r="O214" s="20">
        <f t="shared" si="239"/>
        <v>1</v>
      </c>
      <c r="P214" s="19">
        <f t="shared" si="240"/>
        <v>0.1</v>
      </c>
    </row>
    <row r="215" spans="1:16" x14ac:dyDescent="0.2">
      <c r="A215" t="s">
        <v>132</v>
      </c>
      <c r="B215" t="s">
        <v>133</v>
      </c>
      <c r="D215" t="s">
        <v>33</v>
      </c>
      <c r="E215" t="s">
        <v>11</v>
      </c>
      <c r="F215" t="s">
        <v>12</v>
      </c>
      <c r="G215" t="s">
        <v>134</v>
      </c>
      <c r="H215" s="10"/>
      <c r="J215" s="10"/>
      <c r="K215" s="39">
        <f t="shared" si="235"/>
        <v>1</v>
      </c>
      <c r="L215" s="40">
        <f t="shared" si="236"/>
        <v>0</v>
      </c>
      <c r="M215" s="39">
        <f t="shared" si="237"/>
        <v>0</v>
      </c>
      <c r="N215" s="41">
        <f t="shared" si="238"/>
        <v>0</v>
      </c>
      <c r="O215" s="20">
        <f t="shared" si="239"/>
        <v>1</v>
      </c>
      <c r="P215" s="19">
        <f t="shared" si="240"/>
        <v>0</v>
      </c>
    </row>
    <row r="216" spans="1:16" x14ac:dyDescent="0.2">
      <c r="A216" t="s">
        <v>139</v>
      </c>
      <c r="B216" t="s">
        <v>69</v>
      </c>
      <c r="D216" t="s">
        <v>33</v>
      </c>
      <c r="E216" t="s">
        <v>11</v>
      </c>
      <c r="F216" t="s">
        <v>12</v>
      </c>
      <c r="G216" t="s">
        <v>134</v>
      </c>
      <c r="H216" s="10"/>
      <c r="J216" s="10"/>
      <c r="K216" s="39">
        <f t="shared" si="235"/>
        <v>1</v>
      </c>
      <c r="L216" s="40">
        <f t="shared" si="236"/>
        <v>0</v>
      </c>
      <c r="M216" s="39">
        <f t="shared" si="237"/>
        <v>0</v>
      </c>
      <c r="N216" s="41">
        <f t="shared" si="238"/>
        <v>0</v>
      </c>
      <c r="O216" s="20">
        <f t="shared" si="239"/>
        <v>1</v>
      </c>
      <c r="P216" s="19">
        <f t="shared" si="240"/>
        <v>0</v>
      </c>
    </row>
    <row r="217" spans="1:16" x14ac:dyDescent="0.2">
      <c r="A217" t="s">
        <v>142</v>
      </c>
      <c r="B217" t="s">
        <v>60</v>
      </c>
      <c r="D217" t="s">
        <v>33</v>
      </c>
      <c r="E217" t="s">
        <v>11</v>
      </c>
      <c r="F217" t="s">
        <v>20</v>
      </c>
      <c r="G217" t="s">
        <v>76</v>
      </c>
      <c r="H217" s="8">
        <v>0.15</v>
      </c>
      <c r="J217" s="10"/>
      <c r="K217" s="39">
        <f t="shared" si="235"/>
        <v>1</v>
      </c>
      <c r="L217" s="40">
        <f t="shared" si="236"/>
        <v>0.15</v>
      </c>
      <c r="M217" s="39">
        <f t="shared" si="237"/>
        <v>0</v>
      </c>
      <c r="N217" s="41">
        <f t="shared" si="238"/>
        <v>0</v>
      </c>
      <c r="O217" s="20">
        <f t="shared" si="239"/>
        <v>1</v>
      </c>
      <c r="P217" s="19">
        <f t="shared" si="240"/>
        <v>0.15</v>
      </c>
    </row>
    <row r="218" spans="1:16" x14ac:dyDescent="0.2">
      <c r="A218" t="s">
        <v>150</v>
      </c>
      <c r="B218" t="s">
        <v>151</v>
      </c>
      <c r="C218" t="s">
        <v>152</v>
      </c>
      <c r="D218" t="s">
        <v>33</v>
      </c>
      <c r="E218" t="s">
        <v>11</v>
      </c>
      <c r="F218" t="s">
        <v>12</v>
      </c>
      <c r="G218" t="s">
        <v>13</v>
      </c>
      <c r="H218" s="8">
        <v>0.1</v>
      </c>
      <c r="J218" s="10"/>
      <c r="K218" s="39">
        <f t="shared" si="235"/>
        <v>1</v>
      </c>
      <c r="L218" s="40">
        <f t="shared" si="236"/>
        <v>0.1</v>
      </c>
      <c r="M218" s="39">
        <f t="shared" si="237"/>
        <v>0</v>
      </c>
      <c r="N218" s="41">
        <f t="shared" si="238"/>
        <v>0</v>
      </c>
      <c r="O218" s="20">
        <f t="shared" si="239"/>
        <v>1</v>
      </c>
      <c r="P218" s="19">
        <f t="shared" si="240"/>
        <v>0.1</v>
      </c>
    </row>
    <row r="219" spans="1:16" x14ac:dyDescent="0.2">
      <c r="A219" t="s">
        <v>164</v>
      </c>
      <c r="B219" t="s">
        <v>165</v>
      </c>
      <c r="D219" t="s">
        <v>33</v>
      </c>
      <c r="E219" t="s">
        <v>11</v>
      </c>
      <c r="F219" t="s">
        <v>12</v>
      </c>
      <c r="G219" t="s">
        <v>26</v>
      </c>
      <c r="H219" s="8">
        <v>0.1</v>
      </c>
      <c r="J219" s="10"/>
      <c r="K219" s="39">
        <f t="shared" si="235"/>
        <v>1</v>
      </c>
      <c r="L219" s="40">
        <f t="shared" si="236"/>
        <v>0.1</v>
      </c>
      <c r="M219" s="39">
        <f t="shared" si="237"/>
        <v>0</v>
      </c>
      <c r="N219" s="41">
        <f t="shared" si="238"/>
        <v>0</v>
      </c>
      <c r="O219" s="20">
        <f t="shared" si="239"/>
        <v>1</v>
      </c>
      <c r="P219" s="19">
        <f t="shared" si="240"/>
        <v>0.1</v>
      </c>
    </row>
    <row r="220" spans="1:16" x14ac:dyDescent="0.2">
      <c r="A220" t="s">
        <v>233</v>
      </c>
      <c r="B220" t="s">
        <v>141</v>
      </c>
      <c r="D220" t="s">
        <v>33</v>
      </c>
      <c r="E220" t="s">
        <v>11</v>
      </c>
      <c r="F220" t="s">
        <v>12</v>
      </c>
      <c r="G220" t="s">
        <v>13</v>
      </c>
      <c r="H220" s="8">
        <v>0.1</v>
      </c>
      <c r="J220" s="10"/>
      <c r="K220" s="39">
        <f t="shared" si="235"/>
        <v>1</v>
      </c>
      <c r="L220" s="40">
        <f t="shared" si="236"/>
        <v>0.1</v>
      </c>
      <c r="M220" s="39">
        <f t="shared" si="237"/>
        <v>0</v>
      </c>
      <c r="N220" s="41">
        <f t="shared" si="238"/>
        <v>0</v>
      </c>
      <c r="O220" s="20">
        <f t="shared" si="239"/>
        <v>1</v>
      </c>
      <c r="P220" s="19">
        <f t="shared" si="240"/>
        <v>0.1</v>
      </c>
    </row>
    <row r="221" spans="1:16" x14ac:dyDescent="0.2">
      <c r="A221" t="s">
        <v>234</v>
      </c>
      <c r="B221" t="s">
        <v>52</v>
      </c>
      <c r="D221" t="s">
        <v>33</v>
      </c>
      <c r="E221" t="s">
        <v>11</v>
      </c>
      <c r="F221" t="s">
        <v>20</v>
      </c>
      <c r="G221" t="s">
        <v>50</v>
      </c>
      <c r="H221" s="8">
        <v>0.1</v>
      </c>
      <c r="J221" s="10"/>
      <c r="K221" s="39">
        <f t="shared" si="235"/>
        <v>1</v>
      </c>
      <c r="L221" s="40">
        <f t="shared" si="236"/>
        <v>0.1</v>
      </c>
      <c r="M221" s="39">
        <f t="shared" si="237"/>
        <v>0</v>
      </c>
      <c r="N221" s="41">
        <f t="shared" si="238"/>
        <v>0</v>
      </c>
      <c r="O221" s="20">
        <f t="shared" si="239"/>
        <v>1</v>
      </c>
      <c r="P221" s="19">
        <f t="shared" si="240"/>
        <v>0.1</v>
      </c>
    </row>
    <row r="222" spans="1:16" x14ac:dyDescent="0.2">
      <c r="A222" t="s">
        <v>273</v>
      </c>
      <c r="B222" t="s">
        <v>274</v>
      </c>
      <c r="D222" t="s">
        <v>33</v>
      </c>
      <c r="E222" t="s">
        <v>11</v>
      </c>
      <c r="F222" t="s">
        <v>20</v>
      </c>
      <c r="G222" t="s">
        <v>50</v>
      </c>
      <c r="H222" s="8">
        <v>0.15</v>
      </c>
      <c r="J222" s="10"/>
      <c r="K222" s="39">
        <f t="shared" si="235"/>
        <v>1</v>
      </c>
      <c r="L222" s="40">
        <f t="shared" si="236"/>
        <v>0.15</v>
      </c>
      <c r="M222" s="39">
        <f t="shared" si="237"/>
        <v>0</v>
      </c>
      <c r="N222" s="41">
        <f t="shared" si="238"/>
        <v>0</v>
      </c>
      <c r="O222" s="20">
        <f t="shared" si="239"/>
        <v>1</v>
      </c>
      <c r="P222" s="19">
        <f t="shared" si="240"/>
        <v>0.15</v>
      </c>
    </row>
    <row r="223" spans="1:16" x14ac:dyDescent="0.2">
      <c r="A223" t="s">
        <v>280</v>
      </c>
      <c r="B223" t="s">
        <v>90</v>
      </c>
      <c r="D223" t="s">
        <v>33</v>
      </c>
      <c r="E223" t="s">
        <v>11</v>
      </c>
      <c r="F223" t="s">
        <v>12</v>
      </c>
      <c r="G223" t="s">
        <v>13</v>
      </c>
      <c r="H223" s="8">
        <v>0.1</v>
      </c>
      <c r="J223" s="10"/>
      <c r="K223" s="39">
        <f t="shared" si="235"/>
        <v>1</v>
      </c>
      <c r="L223" s="40">
        <f t="shared" si="236"/>
        <v>0.1</v>
      </c>
      <c r="M223" s="39">
        <f t="shared" si="237"/>
        <v>0</v>
      </c>
      <c r="N223" s="41">
        <f t="shared" si="238"/>
        <v>0</v>
      </c>
      <c r="O223" s="20">
        <f t="shared" si="239"/>
        <v>1</v>
      </c>
      <c r="P223" s="19">
        <f t="shared" si="240"/>
        <v>0.1</v>
      </c>
    </row>
    <row r="224" spans="1:16" s="5" customFormat="1" x14ac:dyDescent="0.2">
      <c r="A224" t="s">
        <v>565</v>
      </c>
      <c r="B224" t="s">
        <v>97</v>
      </c>
      <c r="C224" s="53" t="s">
        <v>535</v>
      </c>
      <c r="D224" t="s">
        <v>33</v>
      </c>
      <c r="E224" t="s">
        <v>11</v>
      </c>
      <c r="F224" t="s">
        <v>12</v>
      </c>
      <c r="G224" t="s">
        <v>495</v>
      </c>
      <c r="H224" s="8"/>
      <c r="I224" t="s">
        <v>564</v>
      </c>
      <c r="J224" s="8">
        <v>0.3</v>
      </c>
      <c r="K224" s="39">
        <f t="shared" ref="K224:K225" si="241">IF(IFERROR(FIND("Tecnologo",G224),0)=0,1,0)</f>
        <v>1</v>
      </c>
      <c r="L224" s="40">
        <f t="shared" ref="L224:L225" si="242">IF(IFERROR(FIND("Tecnologo",G224),0)=0,H224+J224,0)</f>
        <v>0.3</v>
      </c>
      <c r="M224" s="39">
        <f t="shared" ref="M224:M225" si="243">IF(IFERROR(FIND("Tecnologo",G224),0)=0,0,1)</f>
        <v>0</v>
      </c>
      <c r="N224" s="41">
        <f t="shared" ref="N224:N225" si="244">IF(IFERROR(FIND("Tecnologo",G224),0)=0,0,H224+J224)</f>
        <v>0</v>
      </c>
      <c r="O224" s="20">
        <f t="shared" ref="O224:O225" si="245">K224+M224</f>
        <v>1</v>
      </c>
      <c r="P224" s="19">
        <f t="shared" ref="P224:P225" si="246">L224+N224</f>
        <v>0.3</v>
      </c>
    </row>
    <row r="225" spans="1:16" s="7" customFormat="1" x14ac:dyDescent="0.2">
      <c r="A225" t="s">
        <v>566</v>
      </c>
      <c r="B225" t="s">
        <v>567</v>
      </c>
      <c r="C225" s="53" t="s">
        <v>535</v>
      </c>
      <c r="D225" t="s">
        <v>33</v>
      </c>
      <c r="E225" t="s">
        <v>11</v>
      </c>
      <c r="F225" t="s">
        <v>20</v>
      </c>
      <c r="G225" t="s">
        <v>67</v>
      </c>
      <c r="H225" s="8"/>
      <c r="I225" t="s">
        <v>564</v>
      </c>
      <c r="J225" s="8">
        <v>0.05</v>
      </c>
      <c r="K225" s="39">
        <f t="shared" si="241"/>
        <v>0</v>
      </c>
      <c r="L225" s="40">
        <f t="shared" si="242"/>
        <v>0</v>
      </c>
      <c r="M225" s="39">
        <f t="shared" si="243"/>
        <v>1</v>
      </c>
      <c r="N225" s="41">
        <f t="shared" si="244"/>
        <v>0.05</v>
      </c>
      <c r="O225" s="20">
        <f t="shared" si="245"/>
        <v>1</v>
      </c>
      <c r="P225" s="19">
        <f t="shared" si="246"/>
        <v>0.05</v>
      </c>
    </row>
    <row r="226" spans="1:16" x14ac:dyDescent="0.2">
      <c r="A226" t="s">
        <v>311</v>
      </c>
      <c r="B226" t="s">
        <v>90</v>
      </c>
      <c r="C226" t="s">
        <v>65</v>
      </c>
      <c r="D226" t="s">
        <v>33</v>
      </c>
      <c r="E226" t="s">
        <v>11</v>
      </c>
      <c r="F226" t="s">
        <v>12</v>
      </c>
      <c r="G226" t="s">
        <v>13</v>
      </c>
      <c r="H226" s="8">
        <v>0.1</v>
      </c>
      <c r="J226" s="10"/>
      <c r="K226" s="39">
        <f t="shared" si="235"/>
        <v>1</v>
      </c>
      <c r="L226" s="40">
        <f t="shared" si="236"/>
        <v>0.1</v>
      </c>
      <c r="M226" s="39">
        <f t="shared" si="237"/>
        <v>0</v>
      </c>
      <c r="N226" s="41">
        <f t="shared" si="238"/>
        <v>0</v>
      </c>
      <c r="O226" s="20">
        <f t="shared" si="239"/>
        <v>1</v>
      </c>
      <c r="P226" s="19">
        <f t="shared" si="240"/>
        <v>0.1</v>
      </c>
    </row>
    <row r="227" spans="1:16" x14ac:dyDescent="0.2">
      <c r="A227" t="s">
        <v>534</v>
      </c>
      <c r="B227" t="s">
        <v>145</v>
      </c>
      <c r="C227" s="7" t="s">
        <v>535</v>
      </c>
      <c r="D227" s="7" t="s">
        <v>33</v>
      </c>
      <c r="E227" s="7" t="s">
        <v>66</v>
      </c>
      <c r="F227" s="7" t="s">
        <v>20</v>
      </c>
      <c r="G227" s="7" t="s">
        <v>67</v>
      </c>
      <c r="H227" s="8">
        <v>0.15</v>
      </c>
      <c r="I227" s="7" t="s">
        <v>564</v>
      </c>
      <c r="J227" s="8">
        <v>0.1</v>
      </c>
      <c r="K227" s="39">
        <f t="shared" si="235"/>
        <v>0</v>
      </c>
      <c r="L227" s="40">
        <f t="shared" si="236"/>
        <v>0</v>
      </c>
      <c r="M227" s="39">
        <f t="shared" si="237"/>
        <v>1</v>
      </c>
      <c r="N227" s="41">
        <f t="shared" si="238"/>
        <v>0.25</v>
      </c>
      <c r="O227" s="20">
        <f t="shared" si="239"/>
        <v>1</v>
      </c>
      <c r="P227" s="19">
        <f t="shared" si="240"/>
        <v>0.25</v>
      </c>
    </row>
    <row r="228" spans="1:16" x14ac:dyDescent="0.2">
      <c r="A228" t="s">
        <v>333</v>
      </c>
      <c r="B228" t="s">
        <v>18</v>
      </c>
      <c r="C228" t="s">
        <v>568</v>
      </c>
      <c r="D228" t="s">
        <v>33</v>
      </c>
      <c r="E228" t="s">
        <v>11</v>
      </c>
      <c r="F228" t="s">
        <v>20</v>
      </c>
      <c r="G228" t="s">
        <v>76</v>
      </c>
      <c r="H228" s="8">
        <v>0.1</v>
      </c>
      <c r="I228" s="7" t="s">
        <v>564</v>
      </c>
      <c r="J228" s="8">
        <v>0.2</v>
      </c>
      <c r="K228" s="39">
        <f t="shared" si="235"/>
        <v>1</v>
      </c>
      <c r="L228" s="40">
        <f t="shared" si="236"/>
        <v>0.30000000000000004</v>
      </c>
      <c r="M228" s="39">
        <f t="shared" si="237"/>
        <v>0</v>
      </c>
      <c r="N228" s="41">
        <f t="shared" si="238"/>
        <v>0</v>
      </c>
      <c r="O228" s="20">
        <f t="shared" si="239"/>
        <v>1</v>
      </c>
      <c r="P228" s="19">
        <f t="shared" si="240"/>
        <v>0.30000000000000004</v>
      </c>
    </row>
    <row r="229" spans="1:16" x14ac:dyDescent="0.2">
      <c r="A229" t="s">
        <v>347</v>
      </c>
      <c r="B229" t="s">
        <v>348</v>
      </c>
      <c r="C229" t="s">
        <v>349</v>
      </c>
      <c r="D229" t="s">
        <v>33</v>
      </c>
      <c r="E229" t="s">
        <v>66</v>
      </c>
      <c r="F229" t="s">
        <v>20</v>
      </c>
      <c r="G229" t="s">
        <v>67</v>
      </c>
      <c r="H229" s="8">
        <v>0.05</v>
      </c>
      <c r="J229" s="10"/>
      <c r="K229" s="39">
        <f t="shared" si="235"/>
        <v>0</v>
      </c>
      <c r="L229" s="40">
        <f t="shared" si="236"/>
        <v>0</v>
      </c>
      <c r="M229" s="39">
        <f t="shared" si="237"/>
        <v>1</v>
      </c>
      <c r="N229" s="41">
        <f t="shared" si="238"/>
        <v>0.05</v>
      </c>
      <c r="O229" s="20">
        <f t="shared" si="239"/>
        <v>1</v>
      </c>
      <c r="P229" s="19">
        <f t="shared" si="240"/>
        <v>0.05</v>
      </c>
    </row>
    <row r="230" spans="1:16" x14ac:dyDescent="0.2">
      <c r="A230" t="s">
        <v>372</v>
      </c>
      <c r="B230" t="s">
        <v>73</v>
      </c>
      <c r="D230" t="s">
        <v>33</v>
      </c>
      <c r="E230" t="s">
        <v>11</v>
      </c>
      <c r="F230" t="s">
        <v>12</v>
      </c>
      <c r="G230" t="s">
        <v>13</v>
      </c>
      <c r="H230" s="8">
        <v>0.1</v>
      </c>
      <c r="J230" s="10"/>
      <c r="K230" s="39">
        <f t="shared" si="235"/>
        <v>1</v>
      </c>
      <c r="L230" s="40">
        <f t="shared" si="236"/>
        <v>0.1</v>
      </c>
      <c r="M230" s="39">
        <f t="shared" si="237"/>
        <v>0</v>
      </c>
      <c r="N230" s="41">
        <f t="shared" si="238"/>
        <v>0</v>
      </c>
      <c r="O230" s="20">
        <f t="shared" si="239"/>
        <v>1</v>
      </c>
      <c r="P230" s="19">
        <f t="shared" si="240"/>
        <v>0.1</v>
      </c>
    </row>
    <row r="231" spans="1:16" x14ac:dyDescent="0.2">
      <c r="A231" t="s">
        <v>398</v>
      </c>
      <c r="B231" t="s">
        <v>18</v>
      </c>
      <c r="C231" t="s">
        <v>399</v>
      </c>
      <c r="D231" t="s">
        <v>33</v>
      </c>
      <c r="E231" t="s">
        <v>11</v>
      </c>
      <c r="F231" t="s">
        <v>12</v>
      </c>
      <c r="G231" t="s">
        <v>70</v>
      </c>
      <c r="H231" s="8">
        <v>0.3</v>
      </c>
      <c r="J231" s="10"/>
      <c r="K231" s="39">
        <f t="shared" si="235"/>
        <v>1</v>
      </c>
      <c r="L231" s="40">
        <f t="shared" si="236"/>
        <v>0.3</v>
      </c>
      <c r="M231" s="39">
        <f t="shared" si="237"/>
        <v>0</v>
      </c>
      <c r="N231" s="41">
        <f t="shared" si="238"/>
        <v>0</v>
      </c>
      <c r="O231" s="20">
        <f t="shared" si="239"/>
        <v>1</v>
      </c>
      <c r="P231" s="19">
        <f t="shared" si="240"/>
        <v>0.3</v>
      </c>
    </row>
    <row r="232" spans="1:16" x14ac:dyDescent="0.2">
      <c r="A232" t="s">
        <v>652</v>
      </c>
      <c r="B232" t="s">
        <v>52</v>
      </c>
      <c r="C232" s="7" t="s">
        <v>653</v>
      </c>
      <c r="D232" s="7" t="s">
        <v>33</v>
      </c>
      <c r="E232" s="7" t="s">
        <v>11</v>
      </c>
      <c r="F232" s="7" t="s">
        <v>20</v>
      </c>
      <c r="G232" s="7" t="s">
        <v>76</v>
      </c>
      <c r="H232" s="8">
        <v>0.1</v>
      </c>
      <c r="J232" s="10"/>
      <c r="K232" s="39">
        <f t="shared" si="235"/>
        <v>1</v>
      </c>
      <c r="L232" s="40">
        <f t="shared" si="236"/>
        <v>0.1</v>
      </c>
      <c r="M232" s="39">
        <f t="shared" si="237"/>
        <v>0</v>
      </c>
      <c r="N232" s="41">
        <f t="shared" si="238"/>
        <v>0</v>
      </c>
      <c r="O232" s="20">
        <f t="shared" si="239"/>
        <v>1</v>
      </c>
      <c r="P232" s="19">
        <f t="shared" si="240"/>
        <v>0.1</v>
      </c>
    </row>
    <row r="233" spans="1:16" x14ac:dyDescent="0.2">
      <c r="A233" t="s">
        <v>416</v>
      </c>
      <c r="B233" t="s">
        <v>69</v>
      </c>
      <c r="C233" t="s">
        <v>417</v>
      </c>
      <c r="D233" t="s">
        <v>33</v>
      </c>
      <c r="E233" t="s">
        <v>66</v>
      </c>
      <c r="F233" t="s">
        <v>20</v>
      </c>
      <c r="G233" t="s">
        <v>67</v>
      </c>
      <c r="H233" s="8">
        <v>0.05</v>
      </c>
      <c r="J233" s="10"/>
      <c r="K233" s="39">
        <f t="shared" si="235"/>
        <v>0</v>
      </c>
      <c r="L233" s="40">
        <f t="shared" si="236"/>
        <v>0</v>
      </c>
      <c r="M233" s="39">
        <f t="shared" si="237"/>
        <v>1</v>
      </c>
      <c r="N233" s="41">
        <f t="shared" si="238"/>
        <v>0.05</v>
      </c>
      <c r="O233" s="20">
        <f t="shared" si="239"/>
        <v>1</v>
      </c>
      <c r="P233" s="19">
        <f t="shared" si="240"/>
        <v>0.05</v>
      </c>
    </row>
    <row r="234" spans="1:16" x14ac:dyDescent="0.2">
      <c r="A234" t="s">
        <v>421</v>
      </c>
      <c r="B234" t="s">
        <v>64</v>
      </c>
      <c r="D234" t="s">
        <v>33</v>
      </c>
      <c r="E234" t="s">
        <v>11</v>
      </c>
      <c r="F234" t="s">
        <v>20</v>
      </c>
      <c r="G234" t="s">
        <v>76</v>
      </c>
      <c r="H234" s="8">
        <v>0.1</v>
      </c>
      <c r="J234" s="10"/>
      <c r="K234" s="39">
        <f t="shared" si="235"/>
        <v>1</v>
      </c>
      <c r="L234" s="40">
        <f t="shared" si="236"/>
        <v>0.1</v>
      </c>
      <c r="M234" s="39">
        <f t="shared" si="237"/>
        <v>0</v>
      </c>
      <c r="N234" s="41">
        <f t="shared" si="238"/>
        <v>0</v>
      </c>
      <c r="O234" s="20">
        <f t="shared" si="239"/>
        <v>1</v>
      </c>
      <c r="P234" s="19">
        <f t="shared" si="240"/>
        <v>0.1</v>
      </c>
    </row>
    <row r="235" spans="1:16" x14ac:dyDescent="0.2">
      <c r="A235" t="s">
        <v>424</v>
      </c>
      <c r="B235" t="s">
        <v>425</v>
      </c>
      <c r="D235" t="s">
        <v>33</v>
      </c>
      <c r="E235" t="s">
        <v>11</v>
      </c>
      <c r="F235" t="s">
        <v>12</v>
      </c>
      <c r="G235" t="s">
        <v>134</v>
      </c>
      <c r="H235" s="10"/>
      <c r="J235" s="10"/>
      <c r="K235" s="39">
        <f t="shared" si="235"/>
        <v>1</v>
      </c>
      <c r="L235" s="40">
        <f t="shared" si="236"/>
        <v>0</v>
      </c>
      <c r="M235" s="39">
        <f t="shared" si="237"/>
        <v>0</v>
      </c>
      <c r="N235" s="41">
        <f t="shared" si="238"/>
        <v>0</v>
      </c>
      <c r="O235" s="20">
        <f t="shared" si="239"/>
        <v>1</v>
      </c>
      <c r="P235" s="19">
        <f t="shared" si="240"/>
        <v>0</v>
      </c>
    </row>
    <row r="236" spans="1:16" x14ac:dyDescent="0.2">
      <c r="A236" t="s">
        <v>432</v>
      </c>
      <c r="B236" t="s">
        <v>78</v>
      </c>
      <c r="D236" t="s">
        <v>33</v>
      </c>
      <c r="E236" t="s">
        <v>11</v>
      </c>
      <c r="F236" t="s">
        <v>12</v>
      </c>
      <c r="G236" t="s">
        <v>13</v>
      </c>
      <c r="H236" s="8">
        <v>0.1</v>
      </c>
      <c r="J236" s="10"/>
      <c r="K236" s="39">
        <f t="shared" si="235"/>
        <v>1</v>
      </c>
      <c r="L236" s="40">
        <f t="shared" si="236"/>
        <v>0.1</v>
      </c>
      <c r="M236" s="39">
        <f t="shared" si="237"/>
        <v>0</v>
      </c>
      <c r="N236" s="41">
        <f t="shared" si="238"/>
        <v>0</v>
      </c>
      <c r="O236" s="20">
        <f t="shared" si="239"/>
        <v>1</v>
      </c>
      <c r="P236" s="19">
        <f t="shared" si="240"/>
        <v>0.1</v>
      </c>
    </row>
    <row r="237" spans="1:16" x14ac:dyDescent="0.2">
      <c r="A237" t="s">
        <v>569</v>
      </c>
      <c r="B237" t="s">
        <v>570</v>
      </c>
      <c r="C237" s="53" t="s">
        <v>654</v>
      </c>
      <c r="D237" s="53" t="s">
        <v>33</v>
      </c>
      <c r="E237" t="s">
        <v>11</v>
      </c>
      <c r="F237" t="s">
        <v>20</v>
      </c>
      <c r="G237" t="s">
        <v>50</v>
      </c>
      <c r="H237" s="8"/>
      <c r="I237" t="s">
        <v>564</v>
      </c>
      <c r="J237" s="8">
        <v>0.2</v>
      </c>
      <c r="K237" s="39">
        <f t="shared" ref="K237" si="247">IF(IFERROR(FIND("Tecnologo",G237),0)=0,1,0)</f>
        <v>1</v>
      </c>
      <c r="L237" s="40">
        <f>IF(IFERROR(FIND("Tecnologo",G237),0)=0,H237+J236,0)</f>
        <v>0</v>
      </c>
      <c r="M237" s="39">
        <f t="shared" ref="M237" si="248">IF(IFERROR(FIND("Tecnologo",G237),0)=0,0,1)</f>
        <v>0</v>
      </c>
      <c r="N237" s="41">
        <f>IF(IFERROR(FIND("Tecnologo",G237),0)=0,0,H237+#REF!)</f>
        <v>0</v>
      </c>
      <c r="O237" s="20">
        <f t="shared" ref="O237" si="249">K237+M237</f>
        <v>1</v>
      </c>
      <c r="P237" s="19">
        <f t="shared" ref="P237" si="250">L237+N237</f>
        <v>0</v>
      </c>
    </row>
    <row r="238" spans="1:16" x14ac:dyDescent="0.2">
      <c r="A238" t="s">
        <v>453</v>
      </c>
      <c r="B238" t="s">
        <v>80</v>
      </c>
      <c r="C238" t="s">
        <v>399</v>
      </c>
      <c r="D238" t="s">
        <v>33</v>
      </c>
      <c r="E238" t="s">
        <v>11</v>
      </c>
      <c r="F238" t="s">
        <v>12</v>
      </c>
      <c r="G238" t="s">
        <v>13</v>
      </c>
      <c r="H238" s="8">
        <v>0.2</v>
      </c>
      <c r="K238" s="39">
        <f t="shared" si="235"/>
        <v>1</v>
      </c>
      <c r="L238" s="40">
        <f>IF(IFERROR(FIND("Tecnologo",G238),0)=0,H238+J237,0)</f>
        <v>0.4</v>
      </c>
      <c r="M238" s="39">
        <f t="shared" si="237"/>
        <v>0</v>
      </c>
      <c r="N238" s="41">
        <f>IF(IFERROR(FIND("Tecnologo",G238),0)=0,0,H238+J237)</f>
        <v>0</v>
      </c>
      <c r="O238" s="20">
        <f t="shared" si="239"/>
        <v>1</v>
      </c>
      <c r="P238" s="19">
        <f t="shared" si="240"/>
        <v>0.4</v>
      </c>
    </row>
    <row r="239" spans="1:16" x14ac:dyDescent="0.2">
      <c r="A239" s="1" t="s">
        <v>478</v>
      </c>
      <c r="B239" s="1"/>
      <c r="C239" s="1"/>
      <c r="D239" s="1"/>
      <c r="E239" s="1"/>
      <c r="F239" s="1"/>
      <c r="G239" s="1"/>
      <c r="H239" s="9">
        <f>SUM(H210:H238)</f>
        <v>3.5500000000000007</v>
      </c>
      <c r="I239" s="1"/>
      <c r="J239" s="47">
        <f>SUM(J210:J238)</f>
        <v>1.05</v>
      </c>
      <c r="K239" s="23">
        <f t="shared" ref="K239:P239" si="251">SUM(K210:K238)</f>
        <v>24</v>
      </c>
      <c r="L239" s="31">
        <f t="shared" si="251"/>
        <v>4.1000000000000005</v>
      </c>
      <c r="M239" s="23">
        <f t="shared" si="251"/>
        <v>5</v>
      </c>
      <c r="N239" s="31">
        <f t="shared" si="251"/>
        <v>0.5</v>
      </c>
      <c r="O239" s="30">
        <f t="shared" si="251"/>
        <v>29</v>
      </c>
      <c r="P239" s="52">
        <f t="shared" si="251"/>
        <v>4.5999999999999996</v>
      </c>
    </row>
    <row r="240" spans="1:16" s="5" customFormat="1" x14ac:dyDescent="0.2">
      <c r="A240" s="37" t="s">
        <v>506</v>
      </c>
      <c r="B240" s="7" t="s">
        <v>97</v>
      </c>
      <c r="C240" s="7" t="s">
        <v>507</v>
      </c>
      <c r="D240" s="7" t="s">
        <v>98</v>
      </c>
      <c r="E240" s="7" t="s">
        <v>11</v>
      </c>
      <c r="F240" s="7" t="s">
        <v>20</v>
      </c>
      <c r="G240" s="7" t="s">
        <v>50</v>
      </c>
      <c r="H240" s="38">
        <v>0.2</v>
      </c>
      <c r="I240" s="7"/>
      <c r="J240" s="12"/>
      <c r="K240" s="39">
        <f t="shared" ref="K240:K254" si="252">IF(IFERROR(FIND("Tecnologo",G240),0)=0,1,0)</f>
        <v>1</v>
      </c>
      <c r="L240" s="40">
        <f t="shared" ref="L240:L254" si="253">IF(IFERROR(FIND("Tecnologo",G240),0)=0,H240+J240,0)</f>
        <v>0.2</v>
      </c>
      <c r="M240" s="39">
        <f t="shared" ref="M240:M254" si="254">IF(IFERROR(FIND("Tecnologo",G240),0)=0,0,1)</f>
        <v>0</v>
      </c>
      <c r="N240" s="41">
        <f t="shared" ref="N240:N254" si="255">IF(IFERROR(FIND("Tecnologo",G240),0)=0,0,H240+J240)</f>
        <v>0</v>
      </c>
      <c r="O240" s="20">
        <f t="shared" ref="O240:O254" si="256">K240+M240</f>
        <v>1</v>
      </c>
      <c r="P240" s="19">
        <f t="shared" ref="P240:P254" si="257">L240+N240</f>
        <v>0.2</v>
      </c>
    </row>
    <row r="241" spans="1:16" x14ac:dyDescent="0.2">
      <c r="A241" t="s">
        <v>128</v>
      </c>
      <c r="B241" t="s">
        <v>129</v>
      </c>
      <c r="D241" t="s">
        <v>98</v>
      </c>
      <c r="E241" t="s">
        <v>11</v>
      </c>
      <c r="F241" t="s">
        <v>20</v>
      </c>
      <c r="G241" t="s">
        <v>50</v>
      </c>
      <c r="H241" s="8">
        <v>0.05</v>
      </c>
      <c r="J241" s="10"/>
      <c r="K241" s="39">
        <f t="shared" si="252"/>
        <v>1</v>
      </c>
      <c r="L241" s="40">
        <f t="shared" si="253"/>
        <v>0.05</v>
      </c>
      <c r="M241" s="39">
        <f t="shared" si="254"/>
        <v>0</v>
      </c>
      <c r="N241" s="41">
        <f t="shared" si="255"/>
        <v>0</v>
      </c>
      <c r="O241" s="20">
        <f t="shared" si="256"/>
        <v>1</v>
      </c>
      <c r="P241" s="19">
        <f t="shared" si="257"/>
        <v>0.05</v>
      </c>
    </row>
    <row r="242" spans="1:16" x14ac:dyDescent="0.2">
      <c r="A242" t="s">
        <v>224</v>
      </c>
      <c r="B242" t="s">
        <v>64</v>
      </c>
      <c r="C242" t="s">
        <v>225</v>
      </c>
      <c r="D242" t="s">
        <v>98</v>
      </c>
      <c r="E242" t="s">
        <v>11</v>
      </c>
      <c r="F242" t="s">
        <v>20</v>
      </c>
      <c r="G242" t="s">
        <v>76</v>
      </c>
      <c r="H242" s="8">
        <v>0.2</v>
      </c>
      <c r="I242" s="7" t="s">
        <v>508</v>
      </c>
      <c r="J242" s="8">
        <v>0.1</v>
      </c>
      <c r="K242" s="39">
        <f t="shared" si="252"/>
        <v>1</v>
      </c>
      <c r="L242" s="40">
        <f t="shared" si="253"/>
        <v>0.30000000000000004</v>
      </c>
      <c r="M242" s="39">
        <f t="shared" si="254"/>
        <v>0</v>
      </c>
      <c r="N242" s="41">
        <f t="shared" si="255"/>
        <v>0</v>
      </c>
      <c r="O242" s="20">
        <f t="shared" si="256"/>
        <v>1</v>
      </c>
      <c r="P242" s="19">
        <f t="shared" si="257"/>
        <v>0.30000000000000004</v>
      </c>
    </row>
    <row r="243" spans="1:16" s="7" customFormat="1" x14ac:dyDescent="0.2">
      <c r="A243" t="s">
        <v>228</v>
      </c>
      <c r="B243" t="s">
        <v>229</v>
      </c>
      <c r="C243" t="s">
        <v>230</v>
      </c>
      <c r="D243" t="s">
        <v>98</v>
      </c>
      <c r="E243" t="s">
        <v>11</v>
      </c>
      <c r="F243" t="s">
        <v>12</v>
      </c>
      <c r="G243" t="s">
        <v>38</v>
      </c>
      <c r="H243" s="10"/>
      <c r="I243" t="s">
        <v>487</v>
      </c>
      <c r="J243" s="8">
        <v>0.5</v>
      </c>
      <c r="K243" s="39">
        <f t="shared" si="252"/>
        <v>1</v>
      </c>
      <c r="L243" s="40">
        <f t="shared" si="253"/>
        <v>0.5</v>
      </c>
      <c r="M243" s="39">
        <f t="shared" si="254"/>
        <v>0</v>
      </c>
      <c r="N243" s="41">
        <f t="shared" si="255"/>
        <v>0</v>
      </c>
      <c r="O243" s="20">
        <f t="shared" si="256"/>
        <v>1</v>
      </c>
      <c r="P243" s="19">
        <f t="shared" si="257"/>
        <v>0.5</v>
      </c>
    </row>
    <row r="244" spans="1:16" s="5" customFormat="1" x14ac:dyDescent="0.2">
      <c r="A244" t="s">
        <v>244</v>
      </c>
      <c r="B244" t="s">
        <v>245</v>
      </c>
      <c r="C244" t="s">
        <v>246</v>
      </c>
      <c r="D244" t="s">
        <v>98</v>
      </c>
      <c r="E244" t="s">
        <v>11</v>
      </c>
      <c r="F244" t="s">
        <v>20</v>
      </c>
      <c r="G244" t="s">
        <v>50</v>
      </c>
      <c r="H244" s="8">
        <v>0.2</v>
      </c>
      <c r="I244" s="7" t="s">
        <v>509</v>
      </c>
      <c r="J244" s="8">
        <v>0.1</v>
      </c>
      <c r="K244" s="39">
        <f t="shared" si="252"/>
        <v>1</v>
      </c>
      <c r="L244" s="40">
        <f t="shared" si="253"/>
        <v>0.30000000000000004</v>
      </c>
      <c r="M244" s="39">
        <f t="shared" si="254"/>
        <v>0</v>
      </c>
      <c r="N244" s="41">
        <f t="shared" si="255"/>
        <v>0</v>
      </c>
      <c r="O244" s="20">
        <f t="shared" si="256"/>
        <v>1</v>
      </c>
      <c r="P244" s="19">
        <f t="shared" si="257"/>
        <v>0.30000000000000004</v>
      </c>
    </row>
    <row r="245" spans="1:16" x14ac:dyDescent="0.2">
      <c r="A245" t="s">
        <v>288</v>
      </c>
      <c r="B245" t="s">
        <v>289</v>
      </c>
      <c r="C245" t="s">
        <v>290</v>
      </c>
      <c r="D245" t="s">
        <v>98</v>
      </c>
      <c r="E245" t="s">
        <v>11</v>
      </c>
      <c r="F245" t="s">
        <v>20</v>
      </c>
      <c r="G245" t="s">
        <v>21</v>
      </c>
      <c r="H245" s="8">
        <v>0.3</v>
      </c>
      <c r="J245" s="10"/>
      <c r="K245" s="39">
        <f t="shared" si="252"/>
        <v>1</v>
      </c>
      <c r="L245" s="40">
        <f t="shared" si="253"/>
        <v>0.3</v>
      </c>
      <c r="M245" s="39">
        <f t="shared" si="254"/>
        <v>0</v>
      </c>
      <c r="N245" s="41">
        <f t="shared" si="255"/>
        <v>0</v>
      </c>
      <c r="O245" s="20">
        <f t="shared" si="256"/>
        <v>1</v>
      </c>
      <c r="P245" s="19">
        <f t="shared" si="257"/>
        <v>0.3</v>
      </c>
    </row>
    <row r="246" spans="1:16" x14ac:dyDescent="0.2">
      <c r="A246" t="s">
        <v>330</v>
      </c>
      <c r="B246" t="s">
        <v>145</v>
      </c>
      <c r="C246" t="s">
        <v>331</v>
      </c>
      <c r="D246" t="s">
        <v>98</v>
      </c>
      <c r="E246" t="s">
        <v>11</v>
      </c>
      <c r="F246" t="s">
        <v>12</v>
      </c>
      <c r="G246" t="s">
        <v>13</v>
      </c>
      <c r="H246" s="8">
        <v>0.2</v>
      </c>
      <c r="J246" s="10"/>
      <c r="K246" s="39">
        <f t="shared" si="252"/>
        <v>1</v>
      </c>
      <c r="L246" s="40">
        <f t="shared" si="253"/>
        <v>0.2</v>
      </c>
      <c r="M246" s="39">
        <f t="shared" si="254"/>
        <v>0</v>
      </c>
      <c r="N246" s="41">
        <f t="shared" si="255"/>
        <v>0</v>
      </c>
      <c r="O246" s="20">
        <f t="shared" si="256"/>
        <v>1</v>
      </c>
      <c r="P246" s="19">
        <f t="shared" si="257"/>
        <v>0.2</v>
      </c>
    </row>
    <row r="247" spans="1:16" x14ac:dyDescent="0.2">
      <c r="A247" t="s">
        <v>343</v>
      </c>
      <c r="B247" t="s">
        <v>145</v>
      </c>
      <c r="D247" t="s">
        <v>98</v>
      </c>
      <c r="E247" t="s">
        <v>11</v>
      </c>
      <c r="F247" t="s">
        <v>12</v>
      </c>
      <c r="G247" t="s">
        <v>26</v>
      </c>
      <c r="H247" s="8">
        <v>0.3</v>
      </c>
      <c r="J247" s="10"/>
      <c r="K247" s="39">
        <f t="shared" si="252"/>
        <v>1</v>
      </c>
      <c r="L247" s="40">
        <f t="shared" si="253"/>
        <v>0.3</v>
      </c>
      <c r="M247" s="39">
        <f t="shared" si="254"/>
        <v>0</v>
      </c>
      <c r="N247" s="41">
        <f t="shared" si="255"/>
        <v>0</v>
      </c>
      <c r="O247" s="20">
        <f t="shared" si="256"/>
        <v>1</v>
      </c>
      <c r="P247" s="19">
        <f t="shared" si="257"/>
        <v>0.3</v>
      </c>
    </row>
    <row r="248" spans="1:16" x14ac:dyDescent="0.2">
      <c r="A248" t="s">
        <v>354</v>
      </c>
      <c r="B248" t="s">
        <v>355</v>
      </c>
      <c r="D248" t="s">
        <v>98</v>
      </c>
      <c r="E248" t="s">
        <v>11</v>
      </c>
      <c r="F248" t="s">
        <v>20</v>
      </c>
      <c r="G248" t="s">
        <v>76</v>
      </c>
      <c r="H248" s="8">
        <v>0.05</v>
      </c>
      <c r="J248" s="10"/>
      <c r="K248" s="39">
        <f t="shared" si="252"/>
        <v>1</v>
      </c>
      <c r="L248" s="40">
        <f t="shared" si="253"/>
        <v>0.05</v>
      </c>
      <c r="M248" s="39">
        <f t="shared" si="254"/>
        <v>0</v>
      </c>
      <c r="N248" s="41">
        <f t="shared" si="255"/>
        <v>0</v>
      </c>
      <c r="O248" s="20">
        <f t="shared" si="256"/>
        <v>1</v>
      </c>
      <c r="P248" s="19">
        <f t="shared" si="257"/>
        <v>0.05</v>
      </c>
    </row>
    <row r="249" spans="1:16" x14ac:dyDescent="0.2">
      <c r="A249" t="s">
        <v>363</v>
      </c>
      <c r="B249" t="s">
        <v>102</v>
      </c>
      <c r="D249" t="s">
        <v>98</v>
      </c>
      <c r="E249" t="s">
        <v>11</v>
      </c>
      <c r="F249" t="s">
        <v>20</v>
      </c>
      <c r="G249" t="s">
        <v>76</v>
      </c>
      <c r="H249" s="8">
        <v>0.3</v>
      </c>
      <c r="J249" s="10"/>
      <c r="K249" s="39">
        <f t="shared" si="252"/>
        <v>1</v>
      </c>
      <c r="L249" s="40">
        <f t="shared" si="253"/>
        <v>0.3</v>
      </c>
      <c r="M249" s="39">
        <f t="shared" si="254"/>
        <v>0</v>
      </c>
      <c r="N249" s="41">
        <f t="shared" si="255"/>
        <v>0</v>
      </c>
      <c r="O249" s="20">
        <f t="shared" si="256"/>
        <v>1</v>
      </c>
      <c r="P249" s="19">
        <f t="shared" si="257"/>
        <v>0.3</v>
      </c>
    </row>
    <row r="250" spans="1:16" x14ac:dyDescent="0.2">
      <c r="A250" t="s">
        <v>373</v>
      </c>
      <c r="B250" t="s">
        <v>374</v>
      </c>
      <c r="C250" t="s">
        <v>375</v>
      </c>
      <c r="D250" t="s">
        <v>98</v>
      </c>
      <c r="E250" t="s">
        <v>66</v>
      </c>
      <c r="F250" t="s">
        <v>12</v>
      </c>
      <c r="G250" t="s">
        <v>318</v>
      </c>
      <c r="H250" s="10"/>
      <c r="I250" t="s">
        <v>487</v>
      </c>
      <c r="J250" s="8">
        <v>0.4</v>
      </c>
      <c r="K250" s="39">
        <f t="shared" si="252"/>
        <v>1</v>
      </c>
      <c r="L250" s="40">
        <f t="shared" si="253"/>
        <v>0.4</v>
      </c>
      <c r="M250" s="39">
        <f t="shared" si="254"/>
        <v>0</v>
      </c>
      <c r="N250" s="41">
        <f t="shared" si="255"/>
        <v>0</v>
      </c>
      <c r="O250" s="20">
        <f t="shared" si="256"/>
        <v>1</v>
      </c>
      <c r="P250" s="19">
        <f t="shared" si="257"/>
        <v>0.4</v>
      </c>
    </row>
    <row r="251" spans="1:16" s="5" customFormat="1" x14ac:dyDescent="0.2">
      <c r="A251" t="s">
        <v>405</v>
      </c>
      <c r="B251" t="s">
        <v>406</v>
      </c>
      <c r="C251" t="s">
        <v>230</v>
      </c>
      <c r="D251" t="s">
        <v>98</v>
      </c>
      <c r="E251" t="s">
        <v>11</v>
      </c>
      <c r="F251" t="s">
        <v>12</v>
      </c>
      <c r="G251" t="s">
        <v>38</v>
      </c>
      <c r="H251" s="10"/>
      <c r="I251" t="s">
        <v>487</v>
      </c>
      <c r="J251" s="8">
        <v>0.5</v>
      </c>
      <c r="K251" s="39">
        <f t="shared" si="252"/>
        <v>1</v>
      </c>
      <c r="L251" s="40">
        <f t="shared" si="253"/>
        <v>0.5</v>
      </c>
      <c r="M251" s="39">
        <f t="shared" si="254"/>
        <v>0</v>
      </c>
      <c r="N251" s="41">
        <f t="shared" si="255"/>
        <v>0</v>
      </c>
      <c r="O251" s="20">
        <f t="shared" si="256"/>
        <v>1</v>
      </c>
      <c r="P251" s="19">
        <f t="shared" si="257"/>
        <v>0.5</v>
      </c>
    </row>
    <row r="252" spans="1:16" x14ac:dyDescent="0.2">
      <c r="A252" t="s">
        <v>437</v>
      </c>
      <c r="B252" t="s">
        <v>438</v>
      </c>
      <c r="C252" t="s">
        <v>439</v>
      </c>
      <c r="D252" t="s">
        <v>98</v>
      </c>
      <c r="E252" t="s">
        <v>11</v>
      </c>
      <c r="F252" t="s">
        <v>12</v>
      </c>
      <c r="G252" t="s">
        <v>26</v>
      </c>
      <c r="H252" s="8">
        <v>0.05</v>
      </c>
      <c r="J252" s="10"/>
      <c r="K252" s="39">
        <f t="shared" si="252"/>
        <v>1</v>
      </c>
      <c r="L252" s="40">
        <f t="shared" si="253"/>
        <v>0.05</v>
      </c>
      <c r="M252" s="39">
        <f t="shared" si="254"/>
        <v>0</v>
      </c>
      <c r="N252" s="41">
        <f t="shared" si="255"/>
        <v>0</v>
      </c>
      <c r="O252" s="20">
        <f t="shared" si="256"/>
        <v>1</v>
      </c>
      <c r="P252" s="19">
        <f t="shared" si="257"/>
        <v>0.05</v>
      </c>
    </row>
    <row r="253" spans="1:16" x14ac:dyDescent="0.2">
      <c r="A253" t="s">
        <v>440</v>
      </c>
      <c r="B253" t="s">
        <v>441</v>
      </c>
      <c r="C253" t="s">
        <v>442</v>
      </c>
      <c r="D253" t="s">
        <v>98</v>
      </c>
      <c r="E253" t="s">
        <v>66</v>
      </c>
      <c r="F253" t="s">
        <v>12</v>
      </c>
      <c r="G253" t="s">
        <v>495</v>
      </c>
      <c r="H253" s="10"/>
      <c r="I253" t="s">
        <v>487</v>
      </c>
      <c r="J253" s="8">
        <v>0.2</v>
      </c>
      <c r="K253" s="39">
        <f t="shared" si="252"/>
        <v>1</v>
      </c>
      <c r="L253" s="40">
        <f t="shared" si="253"/>
        <v>0.2</v>
      </c>
      <c r="M253" s="39">
        <f t="shared" si="254"/>
        <v>0</v>
      </c>
      <c r="N253" s="41">
        <f t="shared" si="255"/>
        <v>0</v>
      </c>
      <c r="O253" s="20">
        <f t="shared" si="256"/>
        <v>1</v>
      </c>
      <c r="P253" s="19">
        <f t="shared" si="257"/>
        <v>0.2</v>
      </c>
    </row>
    <row r="254" spans="1:16" x14ac:dyDescent="0.2">
      <c r="A254" t="s">
        <v>446</v>
      </c>
      <c r="B254" t="s">
        <v>510</v>
      </c>
      <c r="C254" t="s">
        <v>447</v>
      </c>
      <c r="D254" t="s">
        <v>98</v>
      </c>
      <c r="E254" t="s">
        <v>11</v>
      </c>
      <c r="F254" t="s">
        <v>20</v>
      </c>
      <c r="G254" t="s">
        <v>21</v>
      </c>
      <c r="H254" s="8">
        <v>0.1</v>
      </c>
      <c r="J254" s="10"/>
      <c r="K254" s="39">
        <f t="shared" si="252"/>
        <v>1</v>
      </c>
      <c r="L254" s="40">
        <f t="shared" si="253"/>
        <v>0.1</v>
      </c>
      <c r="M254" s="39">
        <f t="shared" si="254"/>
        <v>0</v>
      </c>
      <c r="N254" s="41">
        <f t="shared" si="255"/>
        <v>0</v>
      </c>
      <c r="O254" s="20">
        <f t="shared" si="256"/>
        <v>1</v>
      </c>
      <c r="P254" s="19">
        <f t="shared" si="257"/>
        <v>0.1</v>
      </c>
    </row>
    <row r="255" spans="1:16" x14ac:dyDescent="0.2">
      <c r="A255" s="1" t="s">
        <v>479</v>
      </c>
      <c r="B255" s="1"/>
      <c r="C255" s="1"/>
      <c r="D255" s="1"/>
      <c r="E255" s="1"/>
      <c r="F255" s="1"/>
      <c r="G255" s="1"/>
      <c r="H255" s="9">
        <f>SUM(H240:H254)</f>
        <v>1.9500000000000002</v>
      </c>
      <c r="I255" s="1"/>
      <c r="J255" s="47">
        <f>SUM(J240:J254)</f>
        <v>1.8</v>
      </c>
      <c r="K255" s="23">
        <f t="shared" ref="K255:P255" si="258">SUM(K240:K254)</f>
        <v>15</v>
      </c>
      <c r="L255" s="31">
        <f t="shared" si="258"/>
        <v>3.7499999999999996</v>
      </c>
      <c r="M255" s="23">
        <f t="shared" si="258"/>
        <v>0</v>
      </c>
      <c r="N255" s="31">
        <f t="shared" si="258"/>
        <v>0</v>
      </c>
      <c r="O255" s="30">
        <f t="shared" si="258"/>
        <v>15</v>
      </c>
      <c r="P255" s="52">
        <f t="shared" si="258"/>
        <v>3.7499999999999996</v>
      </c>
    </row>
    <row r="256" spans="1:16" x14ac:dyDescent="0.2">
      <c r="A256" t="s">
        <v>248</v>
      </c>
      <c r="B256" t="s">
        <v>249</v>
      </c>
      <c r="C256" t="s">
        <v>513</v>
      </c>
      <c r="D256" t="s">
        <v>250</v>
      </c>
      <c r="E256" t="s">
        <v>11</v>
      </c>
      <c r="F256" t="s">
        <v>12</v>
      </c>
      <c r="G256" t="s">
        <v>13</v>
      </c>
      <c r="H256" s="8">
        <v>0.1</v>
      </c>
      <c r="J256" s="10"/>
      <c r="K256" s="39">
        <f t="shared" ref="K256:K257" si="259">IF(IFERROR(FIND("Tecnologo",G256),0)=0,1,0)</f>
        <v>1</v>
      </c>
      <c r="L256" s="40">
        <f t="shared" ref="L256:L257" si="260">IF(IFERROR(FIND("Tecnologo",G256),0)=0,H256+J256,0)</f>
        <v>0.1</v>
      </c>
      <c r="M256" s="39">
        <f t="shared" ref="M256:M257" si="261">IF(IFERROR(FIND("Tecnologo",G256),0)=0,0,1)</f>
        <v>0</v>
      </c>
      <c r="N256" s="41">
        <f t="shared" ref="N256:N257" si="262">IF(IFERROR(FIND("Tecnologo",G256),0)=0,0,H256+J256)</f>
        <v>0</v>
      </c>
      <c r="O256" s="20">
        <f t="shared" ref="O256:O257" si="263">K256+M256</f>
        <v>1</v>
      </c>
      <c r="P256" s="19">
        <f t="shared" ref="P256:P257" si="264">L256+N256</f>
        <v>0.1</v>
      </c>
    </row>
    <row r="257" spans="1:16" x14ac:dyDescent="0.2">
      <c r="A257" t="s">
        <v>317</v>
      </c>
      <c r="B257" t="s">
        <v>269</v>
      </c>
      <c r="D257" t="s">
        <v>250</v>
      </c>
      <c r="E257" t="s">
        <v>11</v>
      </c>
      <c r="F257" t="s">
        <v>12</v>
      </c>
      <c r="G257" t="s">
        <v>318</v>
      </c>
      <c r="H257" s="8">
        <v>0.6</v>
      </c>
      <c r="J257" s="10"/>
      <c r="K257" s="39">
        <f t="shared" si="259"/>
        <v>1</v>
      </c>
      <c r="L257" s="40">
        <f t="shared" si="260"/>
        <v>0.6</v>
      </c>
      <c r="M257" s="39">
        <f t="shared" si="261"/>
        <v>0</v>
      </c>
      <c r="N257" s="41">
        <f t="shared" si="262"/>
        <v>0</v>
      </c>
      <c r="O257" s="20">
        <f t="shared" si="263"/>
        <v>1</v>
      </c>
      <c r="P257" s="19">
        <f t="shared" si="264"/>
        <v>0.6</v>
      </c>
    </row>
    <row r="258" spans="1:16" x14ac:dyDescent="0.2">
      <c r="A258" s="42" t="s">
        <v>511</v>
      </c>
      <c r="B258" s="42" t="s">
        <v>106</v>
      </c>
      <c r="C258" s="42" t="s">
        <v>512</v>
      </c>
      <c r="D258" s="7" t="s">
        <v>250</v>
      </c>
      <c r="E258" s="7" t="s">
        <v>11</v>
      </c>
      <c r="F258" s="7" t="s">
        <v>12</v>
      </c>
      <c r="G258" s="7" t="s">
        <v>318</v>
      </c>
      <c r="H258" s="38">
        <v>0.5</v>
      </c>
      <c r="I258" s="7"/>
      <c r="J258" s="12"/>
      <c r="K258" s="39">
        <f t="shared" ref="K258" si="265">IF(IFERROR(FIND("Tecnologo",G258),0)=0,1,0)</f>
        <v>1</v>
      </c>
      <c r="L258" s="40">
        <f t="shared" ref="L258" si="266">IF(IFERROR(FIND("Tecnologo",G258),0)=0,H258+J258,0)</f>
        <v>0.5</v>
      </c>
      <c r="M258" s="39">
        <f t="shared" ref="M258" si="267">IF(IFERROR(FIND("Tecnologo",G258),0)=0,0,1)</f>
        <v>0</v>
      </c>
      <c r="N258" s="41">
        <f t="shared" ref="N258" si="268">IF(IFERROR(FIND("Tecnologo",G258),0)=0,0,H258+J258)</f>
        <v>0</v>
      </c>
      <c r="O258" s="20">
        <f t="shared" ref="O258" si="269">K258+M258</f>
        <v>1</v>
      </c>
      <c r="P258" s="19">
        <f t="shared" ref="P258" si="270">L258+N258</f>
        <v>0.5</v>
      </c>
    </row>
    <row r="259" spans="1:16" x14ac:dyDescent="0.2">
      <c r="A259" s="1" t="s">
        <v>480</v>
      </c>
      <c r="B259" s="1"/>
      <c r="C259" s="1"/>
      <c r="D259" s="1"/>
      <c r="E259" s="1"/>
      <c r="F259" s="1"/>
      <c r="G259" s="1"/>
      <c r="H259" s="9">
        <f>SUM(H256:H258)</f>
        <v>1.2</v>
      </c>
      <c r="I259" s="1"/>
      <c r="J259" s="47">
        <f t="shared" ref="J259:P259" si="271">SUM(J256:J258)</f>
        <v>0</v>
      </c>
      <c r="K259" s="23">
        <f t="shared" si="271"/>
        <v>3</v>
      </c>
      <c r="L259" s="31">
        <f t="shared" si="271"/>
        <v>1.2</v>
      </c>
      <c r="M259" s="23">
        <f t="shared" si="271"/>
        <v>0</v>
      </c>
      <c r="N259" s="31">
        <f t="shared" si="271"/>
        <v>0</v>
      </c>
      <c r="O259" s="30">
        <f t="shared" si="271"/>
        <v>3</v>
      </c>
      <c r="P259" s="25">
        <f t="shared" si="271"/>
        <v>1.2</v>
      </c>
    </row>
    <row r="260" spans="1:16" x14ac:dyDescent="0.2">
      <c r="A260" t="s">
        <v>112</v>
      </c>
      <c r="B260" t="s">
        <v>52</v>
      </c>
      <c r="C260" t="s">
        <v>113</v>
      </c>
      <c r="D260" t="s">
        <v>114</v>
      </c>
      <c r="E260" t="s">
        <v>11</v>
      </c>
      <c r="F260" t="s">
        <v>12</v>
      </c>
      <c r="G260" t="s">
        <v>13</v>
      </c>
      <c r="H260" s="8">
        <v>0.1</v>
      </c>
      <c r="J260" s="10"/>
      <c r="K260" s="39">
        <f t="shared" ref="K260:K265" si="272">IF(IFERROR(FIND("Tecnologo",G260),0)=0,1,0)</f>
        <v>1</v>
      </c>
      <c r="L260" s="40">
        <f t="shared" ref="L260:L265" si="273">IF(IFERROR(FIND("Tecnologo",G260),0)=0,H260+J260,0)</f>
        <v>0.1</v>
      </c>
      <c r="M260" s="39">
        <f t="shared" ref="M260:M265" si="274">IF(IFERROR(FIND("Tecnologo",G260),0)=0,0,1)</f>
        <v>0</v>
      </c>
      <c r="N260" s="41">
        <f t="shared" ref="N260:N265" si="275">IF(IFERROR(FIND("Tecnologo",G260),0)=0,0,H260+J260)</f>
        <v>0</v>
      </c>
      <c r="O260" s="20">
        <f t="shared" ref="O260:O265" si="276">K260+M260</f>
        <v>1</v>
      </c>
      <c r="P260" s="19">
        <f t="shared" ref="P260:P265" si="277">L260+N260</f>
        <v>0.1</v>
      </c>
    </row>
    <row r="261" spans="1:16" x14ac:dyDescent="0.2">
      <c r="A261" t="s">
        <v>137</v>
      </c>
      <c r="B261" t="s">
        <v>138</v>
      </c>
      <c r="D261" t="s">
        <v>114</v>
      </c>
      <c r="E261" t="s">
        <v>11</v>
      </c>
      <c r="F261" t="s">
        <v>12</v>
      </c>
      <c r="G261" t="s">
        <v>13</v>
      </c>
      <c r="H261" s="8">
        <v>0.1</v>
      </c>
      <c r="J261" s="10"/>
      <c r="K261" s="39">
        <f t="shared" si="272"/>
        <v>1</v>
      </c>
      <c r="L261" s="40">
        <f t="shared" si="273"/>
        <v>0.1</v>
      </c>
      <c r="M261" s="39">
        <f t="shared" si="274"/>
        <v>0</v>
      </c>
      <c r="N261" s="41">
        <f t="shared" si="275"/>
        <v>0</v>
      </c>
      <c r="O261" s="20">
        <f t="shared" si="276"/>
        <v>1</v>
      </c>
      <c r="P261" s="19">
        <f t="shared" si="277"/>
        <v>0.1</v>
      </c>
    </row>
    <row r="262" spans="1:16" x14ac:dyDescent="0.2">
      <c r="A262" t="s">
        <v>181</v>
      </c>
      <c r="B262" t="s">
        <v>182</v>
      </c>
      <c r="C262" t="s">
        <v>183</v>
      </c>
      <c r="D262" t="s">
        <v>114</v>
      </c>
      <c r="E262" t="s">
        <v>11</v>
      </c>
      <c r="F262" t="s">
        <v>12</v>
      </c>
      <c r="G262" t="s">
        <v>13</v>
      </c>
      <c r="H262" s="8">
        <v>0.1</v>
      </c>
      <c r="J262" s="10"/>
      <c r="K262" s="39">
        <f t="shared" si="272"/>
        <v>1</v>
      </c>
      <c r="L262" s="40">
        <f t="shared" si="273"/>
        <v>0.1</v>
      </c>
      <c r="M262" s="39">
        <f t="shared" si="274"/>
        <v>0</v>
      </c>
      <c r="N262" s="41">
        <f t="shared" si="275"/>
        <v>0</v>
      </c>
      <c r="O262" s="20">
        <f t="shared" si="276"/>
        <v>1</v>
      </c>
      <c r="P262" s="19">
        <f t="shared" si="277"/>
        <v>0.1</v>
      </c>
    </row>
    <row r="263" spans="1:16" s="5" customFormat="1" x14ac:dyDescent="0.2">
      <c r="A263" t="s">
        <v>188</v>
      </c>
      <c r="B263" t="s">
        <v>189</v>
      </c>
      <c r="C263"/>
      <c r="D263" t="s">
        <v>114</v>
      </c>
      <c r="E263" t="s">
        <v>11</v>
      </c>
      <c r="F263" t="s">
        <v>12</v>
      </c>
      <c r="G263" t="s">
        <v>13</v>
      </c>
      <c r="H263" s="8">
        <v>0.1</v>
      </c>
      <c r="I263"/>
      <c r="J263" s="10"/>
      <c r="K263" s="39">
        <f t="shared" si="272"/>
        <v>1</v>
      </c>
      <c r="L263" s="40">
        <f t="shared" si="273"/>
        <v>0.1</v>
      </c>
      <c r="M263" s="39">
        <f t="shared" si="274"/>
        <v>0</v>
      </c>
      <c r="N263" s="41">
        <f t="shared" si="275"/>
        <v>0</v>
      </c>
      <c r="O263" s="20">
        <f t="shared" si="276"/>
        <v>1</v>
      </c>
      <c r="P263" s="19">
        <f t="shared" si="277"/>
        <v>0.1</v>
      </c>
    </row>
    <row r="264" spans="1:16" s="49" customFormat="1" x14ac:dyDescent="0.2">
      <c r="A264" t="s">
        <v>254</v>
      </c>
      <c r="B264" t="s">
        <v>141</v>
      </c>
      <c r="C264" t="s">
        <v>255</v>
      </c>
      <c r="D264" t="s">
        <v>114</v>
      </c>
      <c r="E264" t="s">
        <v>11</v>
      </c>
      <c r="F264" t="s">
        <v>12</v>
      </c>
      <c r="G264" t="s">
        <v>494</v>
      </c>
      <c r="H264" s="8">
        <v>0.2</v>
      </c>
      <c r="I264"/>
      <c r="J264" s="10"/>
      <c r="K264" s="39">
        <f t="shared" si="272"/>
        <v>1</v>
      </c>
      <c r="L264" s="40">
        <f t="shared" si="273"/>
        <v>0.2</v>
      </c>
      <c r="M264" s="39">
        <f t="shared" si="274"/>
        <v>0</v>
      </c>
      <c r="N264" s="41">
        <f t="shared" si="275"/>
        <v>0</v>
      </c>
      <c r="O264" s="20">
        <f t="shared" si="276"/>
        <v>1</v>
      </c>
      <c r="P264" s="19">
        <f t="shared" si="277"/>
        <v>0.2</v>
      </c>
    </row>
    <row r="265" spans="1:16" s="49" customFormat="1" x14ac:dyDescent="0.2">
      <c r="A265" t="s">
        <v>448</v>
      </c>
      <c r="B265" t="s">
        <v>236</v>
      </c>
      <c r="C265" t="s">
        <v>449</v>
      </c>
      <c r="D265" t="s">
        <v>114</v>
      </c>
      <c r="E265" t="s">
        <v>11</v>
      </c>
      <c r="F265" t="s">
        <v>20</v>
      </c>
      <c r="G265" t="s">
        <v>50</v>
      </c>
      <c r="H265" s="8">
        <v>0.1</v>
      </c>
      <c r="I265"/>
      <c r="J265" s="10"/>
      <c r="K265" s="39">
        <f t="shared" si="272"/>
        <v>1</v>
      </c>
      <c r="L265" s="40">
        <f t="shared" si="273"/>
        <v>0.1</v>
      </c>
      <c r="M265" s="39">
        <f t="shared" si="274"/>
        <v>0</v>
      </c>
      <c r="N265" s="41">
        <f t="shared" si="275"/>
        <v>0</v>
      </c>
      <c r="O265" s="20">
        <f t="shared" si="276"/>
        <v>1</v>
      </c>
      <c r="P265" s="19">
        <f t="shared" si="277"/>
        <v>0.1</v>
      </c>
    </row>
    <row r="266" spans="1:16" x14ac:dyDescent="0.2">
      <c r="A266" s="1" t="s">
        <v>481</v>
      </c>
      <c r="B266" s="1"/>
      <c r="C266" s="1"/>
      <c r="D266" s="1"/>
      <c r="E266" s="1"/>
      <c r="F266" s="1"/>
      <c r="G266" s="1"/>
      <c r="H266" s="9">
        <f>SUM(H260:H265)</f>
        <v>0.70000000000000007</v>
      </c>
      <c r="I266" s="1"/>
      <c r="J266" s="47">
        <f>SUM(J260:J265)</f>
        <v>0</v>
      </c>
      <c r="K266" s="23">
        <f t="shared" ref="K266:P266" si="278">SUM(K260:K265)</f>
        <v>6</v>
      </c>
      <c r="L266" s="31">
        <f t="shared" si="278"/>
        <v>0.70000000000000007</v>
      </c>
      <c r="M266" s="23">
        <f t="shared" si="278"/>
        <v>0</v>
      </c>
      <c r="N266" s="31">
        <f t="shared" si="278"/>
        <v>0</v>
      </c>
      <c r="O266" s="30">
        <f t="shared" si="278"/>
        <v>6</v>
      </c>
      <c r="P266" s="25">
        <f t="shared" si="278"/>
        <v>0.70000000000000007</v>
      </c>
    </row>
    <row r="267" spans="1:16" x14ac:dyDescent="0.2">
      <c r="A267" t="s">
        <v>81</v>
      </c>
      <c r="B267" t="s">
        <v>82</v>
      </c>
      <c r="C267" t="s">
        <v>83</v>
      </c>
      <c r="D267" t="s">
        <v>84</v>
      </c>
      <c r="E267" t="s">
        <v>11</v>
      </c>
      <c r="F267" t="s">
        <v>20</v>
      </c>
      <c r="G267" t="s">
        <v>50</v>
      </c>
      <c r="H267" s="8">
        <v>0.3</v>
      </c>
      <c r="J267" s="10"/>
      <c r="K267" s="39">
        <f t="shared" ref="K267:K277" si="279">IF(IFERROR(FIND("Tecnologo",G267),0)=0,1,0)</f>
        <v>1</v>
      </c>
      <c r="L267" s="40">
        <f t="shared" ref="L267:L277" si="280">IF(IFERROR(FIND("Tecnologo",G267),0)=0,H267+J267,0)</f>
        <v>0.3</v>
      </c>
      <c r="M267" s="39">
        <f t="shared" ref="M267:M277" si="281">IF(IFERROR(FIND("Tecnologo",G267),0)=0,0,1)</f>
        <v>0</v>
      </c>
      <c r="N267" s="41">
        <f t="shared" ref="N267:N277" si="282">IF(IFERROR(FIND("Tecnologo",G267),0)=0,0,H267+J267)</f>
        <v>0</v>
      </c>
      <c r="O267" s="20">
        <f t="shared" ref="O267:O277" si="283">K267+M267</f>
        <v>1</v>
      </c>
      <c r="P267" s="19">
        <f t="shared" ref="P267:P277" si="284">L267+N267</f>
        <v>0.3</v>
      </c>
    </row>
    <row r="268" spans="1:16" x14ac:dyDescent="0.2">
      <c r="A268" t="s">
        <v>536</v>
      </c>
      <c r="B268" t="s">
        <v>167</v>
      </c>
      <c r="D268" t="s">
        <v>84</v>
      </c>
      <c r="E268" t="s">
        <v>66</v>
      </c>
      <c r="F268" t="s">
        <v>20</v>
      </c>
      <c r="G268" t="s">
        <v>67</v>
      </c>
      <c r="H268" s="8">
        <v>0.15</v>
      </c>
      <c r="J268" s="10"/>
      <c r="K268" s="39">
        <f t="shared" si="279"/>
        <v>0</v>
      </c>
      <c r="L268" s="40">
        <f t="shared" si="280"/>
        <v>0</v>
      </c>
      <c r="M268" s="39">
        <f t="shared" si="281"/>
        <v>1</v>
      </c>
      <c r="N268" s="41">
        <f t="shared" si="282"/>
        <v>0.15</v>
      </c>
      <c r="O268" s="20">
        <f t="shared" si="283"/>
        <v>1</v>
      </c>
      <c r="P268" s="19">
        <f t="shared" si="284"/>
        <v>0.15</v>
      </c>
    </row>
    <row r="269" spans="1:16" x14ac:dyDescent="0.2">
      <c r="A269" t="s">
        <v>537</v>
      </c>
      <c r="B269" t="s">
        <v>538</v>
      </c>
      <c r="D269" t="s">
        <v>84</v>
      </c>
      <c r="E269" t="s">
        <v>11</v>
      </c>
      <c r="F269" t="s">
        <v>12</v>
      </c>
      <c r="G269" t="s">
        <v>26</v>
      </c>
      <c r="H269" s="8">
        <v>0.2</v>
      </c>
      <c r="J269" s="10"/>
      <c r="K269" s="39">
        <f t="shared" si="279"/>
        <v>1</v>
      </c>
      <c r="L269" s="40">
        <f t="shared" si="280"/>
        <v>0.2</v>
      </c>
      <c r="M269" s="39">
        <f t="shared" si="281"/>
        <v>0</v>
      </c>
      <c r="N269" s="41">
        <f t="shared" si="282"/>
        <v>0</v>
      </c>
      <c r="O269" s="20">
        <f t="shared" si="283"/>
        <v>1</v>
      </c>
      <c r="P269" s="19">
        <f t="shared" si="284"/>
        <v>0.2</v>
      </c>
    </row>
    <row r="270" spans="1:16" x14ac:dyDescent="0.2">
      <c r="A270" t="s">
        <v>194</v>
      </c>
      <c r="B270" t="s">
        <v>195</v>
      </c>
      <c r="C270" t="s">
        <v>498</v>
      </c>
      <c r="D270" t="s">
        <v>84</v>
      </c>
      <c r="E270" t="s">
        <v>11</v>
      </c>
      <c r="F270" t="s">
        <v>12</v>
      </c>
      <c r="G270" t="s">
        <v>13</v>
      </c>
      <c r="H270" s="8">
        <v>0.2</v>
      </c>
      <c r="J270" s="10"/>
      <c r="K270" s="39">
        <f t="shared" si="279"/>
        <v>1</v>
      </c>
      <c r="L270" s="40">
        <f t="shared" si="280"/>
        <v>0.2</v>
      </c>
      <c r="M270" s="39">
        <f t="shared" si="281"/>
        <v>0</v>
      </c>
      <c r="N270" s="41">
        <f t="shared" si="282"/>
        <v>0</v>
      </c>
      <c r="O270" s="20">
        <f t="shared" si="283"/>
        <v>1</v>
      </c>
      <c r="P270" s="19">
        <f t="shared" si="284"/>
        <v>0.2</v>
      </c>
    </row>
    <row r="271" spans="1:16" x14ac:dyDescent="0.2">
      <c r="A271" t="s">
        <v>196</v>
      </c>
      <c r="B271" t="s">
        <v>64</v>
      </c>
      <c r="C271" t="s">
        <v>498</v>
      </c>
      <c r="D271" t="s">
        <v>84</v>
      </c>
      <c r="E271" t="s">
        <v>11</v>
      </c>
      <c r="F271" t="s">
        <v>12</v>
      </c>
      <c r="G271" t="s">
        <v>13</v>
      </c>
      <c r="H271" s="8">
        <v>0.2</v>
      </c>
      <c r="J271" s="10"/>
      <c r="K271" s="39">
        <f t="shared" si="279"/>
        <v>1</v>
      </c>
      <c r="L271" s="40">
        <f t="shared" si="280"/>
        <v>0.2</v>
      </c>
      <c r="M271" s="39">
        <f t="shared" si="281"/>
        <v>0</v>
      </c>
      <c r="N271" s="41">
        <f t="shared" si="282"/>
        <v>0</v>
      </c>
      <c r="O271" s="20">
        <f t="shared" si="283"/>
        <v>1</v>
      </c>
      <c r="P271" s="19">
        <f t="shared" si="284"/>
        <v>0.2</v>
      </c>
    </row>
    <row r="272" spans="1:16" x14ac:dyDescent="0.2">
      <c r="A272" t="s">
        <v>217</v>
      </c>
      <c r="B272" t="s">
        <v>218</v>
      </c>
      <c r="C272" t="s">
        <v>83</v>
      </c>
      <c r="D272" t="s">
        <v>84</v>
      </c>
      <c r="E272" t="s">
        <v>11</v>
      </c>
      <c r="F272" t="s">
        <v>12</v>
      </c>
      <c r="G272" t="s">
        <v>70</v>
      </c>
      <c r="H272" s="8">
        <v>0.1</v>
      </c>
      <c r="J272" s="10"/>
      <c r="K272" s="39">
        <f t="shared" si="279"/>
        <v>1</v>
      </c>
      <c r="L272" s="40">
        <f t="shared" si="280"/>
        <v>0.1</v>
      </c>
      <c r="M272" s="39">
        <f t="shared" si="281"/>
        <v>0</v>
      </c>
      <c r="N272" s="41">
        <f t="shared" si="282"/>
        <v>0</v>
      </c>
      <c r="O272" s="20">
        <f t="shared" si="283"/>
        <v>1</v>
      </c>
      <c r="P272" s="19">
        <f t="shared" si="284"/>
        <v>0.1</v>
      </c>
    </row>
    <row r="273" spans="1:24" x14ac:dyDescent="0.2">
      <c r="A273" t="s">
        <v>268</v>
      </c>
      <c r="B273" t="s">
        <v>269</v>
      </c>
      <c r="C273" t="s">
        <v>498</v>
      </c>
      <c r="D273" t="s">
        <v>84</v>
      </c>
      <c r="E273" t="s">
        <v>11</v>
      </c>
      <c r="F273" t="s">
        <v>20</v>
      </c>
      <c r="G273" t="s">
        <v>50</v>
      </c>
      <c r="H273" s="8">
        <v>0.3</v>
      </c>
      <c r="J273" s="10"/>
      <c r="K273" s="39">
        <f t="shared" si="279"/>
        <v>1</v>
      </c>
      <c r="L273" s="40">
        <f t="shared" si="280"/>
        <v>0.3</v>
      </c>
      <c r="M273" s="39">
        <f t="shared" si="281"/>
        <v>0</v>
      </c>
      <c r="N273" s="41">
        <f t="shared" si="282"/>
        <v>0</v>
      </c>
      <c r="O273" s="20">
        <f t="shared" si="283"/>
        <v>1</v>
      </c>
      <c r="P273" s="19">
        <f t="shared" si="284"/>
        <v>0.3</v>
      </c>
    </row>
    <row r="274" spans="1:24" s="5" customFormat="1" x14ac:dyDescent="0.2">
      <c r="A274" t="s">
        <v>539</v>
      </c>
      <c r="B274" t="s">
        <v>403</v>
      </c>
      <c r="C274"/>
      <c r="D274" t="s">
        <v>84</v>
      </c>
      <c r="E274" t="s">
        <v>11</v>
      </c>
      <c r="F274" t="s">
        <v>12</v>
      </c>
      <c r="G274" t="s">
        <v>540</v>
      </c>
      <c r="H274" s="8">
        <v>0.15</v>
      </c>
      <c r="I274"/>
      <c r="J274" s="10"/>
      <c r="K274" s="39">
        <f t="shared" si="279"/>
        <v>1</v>
      </c>
      <c r="L274" s="40">
        <f t="shared" si="280"/>
        <v>0.15</v>
      </c>
      <c r="M274" s="39">
        <f t="shared" si="281"/>
        <v>0</v>
      </c>
      <c r="N274" s="41">
        <f t="shared" si="282"/>
        <v>0</v>
      </c>
      <c r="O274" s="20">
        <f t="shared" si="283"/>
        <v>1</v>
      </c>
      <c r="P274" s="19">
        <f t="shared" si="284"/>
        <v>0.15</v>
      </c>
    </row>
    <row r="275" spans="1:24" x14ac:dyDescent="0.2">
      <c r="A275" t="s">
        <v>541</v>
      </c>
      <c r="B275" t="s">
        <v>542</v>
      </c>
      <c r="D275" t="s">
        <v>84</v>
      </c>
      <c r="E275" t="s">
        <v>11</v>
      </c>
      <c r="F275" t="s">
        <v>12</v>
      </c>
      <c r="G275" t="s">
        <v>26</v>
      </c>
      <c r="H275" s="8">
        <v>0.1</v>
      </c>
      <c r="J275" s="10"/>
      <c r="K275" s="39">
        <f t="shared" si="279"/>
        <v>1</v>
      </c>
      <c r="L275" s="40">
        <f t="shared" si="280"/>
        <v>0.1</v>
      </c>
      <c r="M275" s="39">
        <f t="shared" si="281"/>
        <v>0</v>
      </c>
      <c r="N275" s="41">
        <f t="shared" si="282"/>
        <v>0</v>
      </c>
      <c r="O275" s="20">
        <f t="shared" si="283"/>
        <v>1</v>
      </c>
      <c r="P275" s="19">
        <f t="shared" si="284"/>
        <v>0.1</v>
      </c>
    </row>
    <row r="276" spans="1:24" x14ac:dyDescent="0.2">
      <c r="A276" t="s">
        <v>346</v>
      </c>
      <c r="B276" t="s">
        <v>167</v>
      </c>
      <c r="C276" t="s">
        <v>499</v>
      </c>
      <c r="D276" t="s">
        <v>84</v>
      </c>
      <c r="E276" t="s">
        <v>11</v>
      </c>
      <c r="F276" t="s">
        <v>20</v>
      </c>
      <c r="G276" t="s">
        <v>50</v>
      </c>
      <c r="H276" s="8">
        <v>0.1</v>
      </c>
      <c r="J276" s="10"/>
      <c r="K276" s="39">
        <f t="shared" si="279"/>
        <v>1</v>
      </c>
      <c r="L276" s="40">
        <f t="shared" si="280"/>
        <v>0.1</v>
      </c>
      <c r="M276" s="39">
        <f t="shared" si="281"/>
        <v>0</v>
      </c>
      <c r="N276" s="41">
        <f t="shared" si="282"/>
        <v>0</v>
      </c>
      <c r="O276" s="20">
        <f t="shared" si="283"/>
        <v>1</v>
      </c>
      <c r="P276" s="19">
        <f t="shared" si="284"/>
        <v>0.1</v>
      </c>
    </row>
    <row r="277" spans="1:24" x14ac:dyDescent="0.2">
      <c r="A277" t="s">
        <v>427</v>
      </c>
      <c r="B277" t="s">
        <v>428</v>
      </c>
      <c r="D277" t="s">
        <v>84</v>
      </c>
      <c r="E277" t="s">
        <v>11</v>
      </c>
      <c r="F277" t="s">
        <v>12</v>
      </c>
      <c r="G277" t="s">
        <v>318</v>
      </c>
      <c r="H277" s="8">
        <v>0.2</v>
      </c>
      <c r="J277" s="10"/>
      <c r="K277" s="39">
        <f t="shared" si="279"/>
        <v>1</v>
      </c>
      <c r="L277" s="40">
        <f t="shared" si="280"/>
        <v>0.2</v>
      </c>
      <c r="M277" s="39">
        <f t="shared" si="281"/>
        <v>0</v>
      </c>
      <c r="N277" s="41">
        <f t="shared" si="282"/>
        <v>0</v>
      </c>
      <c r="O277" s="20">
        <f t="shared" si="283"/>
        <v>1</v>
      </c>
      <c r="P277" s="19">
        <f t="shared" si="284"/>
        <v>0.2</v>
      </c>
    </row>
    <row r="278" spans="1:24" x14ac:dyDescent="0.2">
      <c r="A278" s="1" t="s">
        <v>482</v>
      </c>
      <c r="B278" s="1"/>
      <c r="C278" s="1"/>
      <c r="D278" s="1"/>
      <c r="E278" s="1"/>
      <c r="F278" s="1"/>
      <c r="G278" s="1"/>
      <c r="H278" s="9">
        <f>SUM(H267:H277)</f>
        <v>2</v>
      </c>
      <c r="I278" s="1"/>
      <c r="J278" s="47">
        <f t="shared" ref="J278:P278" si="285">SUM(J267:J277)</f>
        <v>0</v>
      </c>
      <c r="K278" s="23">
        <f t="shared" si="285"/>
        <v>10</v>
      </c>
      <c r="L278" s="31">
        <f t="shared" si="285"/>
        <v>1.8499999999999999</v>
      </c>
      <c r="M278" s="23">
        <f t="shared" si="285"/>
        <v>1</v>
      </c>
      <c r="N278" s="31">
        <f t="shared" si="285"/>
        <v>0.15</v>
      </c>
      <c r="O278" s="30">
        <f t="shared" si="285"/>
        <v>11</v>
      </c>
      <c r="P278" s="52">
        <f t="shared" si="285"/>
        <v>2</v>
      </c>
    </row>
    <row r="279" spans="1:24" x14ac:dyDescent="0.2">
      <c r="A279" s="49" t="s">
        <v>550</v>
      </c>
      <c r="B279" s="49" t="s">
        <v>176</v>
      </c>
      <c r="C279" s="49"/>
      <c r="D279" s="49" t="s">
        <v>91</v>
      </c>
      <c r="E279" s="49" t="s">
        <v>11</v>
      </c>
      <c r="F279" s="49" t="s">
        <v>12</v>
      </c>
      <c r="G279" s="49"/>
      <c r="H279" s="51">
        <v>0.8</v>
      </c>
      <c r="I279" s="49"/>
      <c r="J279" s="50"/>
      <c r="K279" s="39">
        <f t="shared" ref="K279:K280" si="286">IF(IFERROR(FIND("Tecnologo",G279),0)=0,1,0)</f>
        <v>1</v>
      </c>
      <c r="L279" s="40">
        <f t="shared" ref="L279:L280" si="287">IF(IFERROR(FIND("Tecnologo",G279),0)=0,H279+J279,0)</f>
        <v>0.8</v>
      </c>
      <c r="M279" s="39">
        <f t="shared" ref="M279:M280" si="288">IF(IFERROR(FIND("Tecnologo",G279),0)=0,0,1)</f>
        <v>0</v>
      </c>
      <c r="N279" s="41">
        <f t="shared" ref="N279:N280" si="289">IF(IFERROR(FIND("Tecnologo",G279),0)=0,0,H279+J279)</f>
        <v>0</v>
      </c>
      <c r="O279" s="20">
        <f t="shared" ref="O279:O280" si="290">K279+M279</f>
        <v>1</v>
      </c>
      <c r="P279" s="19">
        <f t="shared" ref="P279:P280" si="291">L279+N279</f>
        <v>0.8</v>
      </c>
    </row>
    <row r="280" spans="1:24" x14ac:dyDescent="0.2">
      <c r="A280" s="49" t="s">
        <v>655</v>
      </c>
      <c r="B280" s="49" t="s">
        <v>90</v>
      </c>
      <c r="C280" s="49"/>
      <c r="D280" s="49" t="s">
        <v>91</v>
      </c>
      <c r="E280" s="49" t="s">
        <v>11</v>
      </c>
      <c r="F280" s="49" t="s">
        <v>20</v>
      </c>
      <c r="G280" s="49"/>
      <c r="H280" s="51"/>
      <c r="I280" s="49"/>
      <c r="J280" s="50"/>
      <c r="K280" s="39">
        <f t="shared" si="286"/>
        <v>1</v>
      </c>
      <c r="L280" s="40">
        <f t="shared" si="287"/>
        <v>0</v>
      </c>
      <c r="M280" s="39">
        <f t="shared" si="288"/>
        <v>0</v>
      </c>
      <c r="N280" s="41">
        <f t="shared" si="289"/>
        <v>0</v>
      </c>
      <c r="O280" s="20">
        <f t="shared" si="290"/>
        <v>1</v>
      </c>
      <c r="P280" s="19">
        <f t="shared" si="291"/>
        <v>0</v>
      </c>
    </row>
    <row r="281" spans="1:24" x14ac:dyDescent="0.2">
      <c r="A281" t="s">
        <v>169</v>
      </c>
      <c r="B281" t="s">
        <v>170</v>
      </c>
      <c r="C281" t="s">
        <v>171</v>
      </c>
      <c r="D281" t="s">
        <v>91</v>
      </c>
      <c r="E281" t="s">
        <v>66</v>
      </c>
      <c r="F281" t="s">
        <v>20</v>
      </c>
      <c r="G281" t="s">
        <v>67</v>
      </c>
      <c r="H281" s="8">
        <v>0.05</v>
      </c>
      <c r="J281" s="10"/>
      <c r="K281" s="39">
        <f t="shared" ref="K281:K288" si="292">IF(IFERROR(FIND("Tecnologo",G281),0)=0,1,0)</f>
        <v>0</v>
      </c>
      <c r="L281" s="40">
        <f t="shared" ref="L281:L288" si="293">IF(IFERROR(FIND("Tecnologo",G281),0)=0,H281+J281,0)</f>
        <v>0</v>
      </c>
      <c r="M281" s="39">
        <f t="shared" ref="M281:M288" si="294">IF(IFERROR(FIND("Tecnologo",G281),0)=0,0,1)</f>
        <v>1</v>
      </c>
      <c r="N281" s="41">
        <f t="shared" ref="N281:N288" si="295">IF(IFERROR(FIND("Tecnologo",G281),0)=0,0,H281+J281)</f>
        <v>0.05</v>
      </c>
      <c r="O281" s="20">
        <f t="shared" ref="O281:O288" si="296">K281+M281</f>
        <v>1</v>
      </c>
      <c r="P281" s="19">
        <f t="shared" ref="P281:P288" si="297">L281+N281</f>
        <v>0.05</v>
      </c>
    </row>
    <row r="282" spans="1:24" x14ac:dyDescent="0.2">
      <c r="A282" t="s">
        <v>239</v>
      </c>
      <c r="B282" t="s">
        <v>240</v>
      </c>
      <c r="C282" t="s">
        <v>241</v>
      </c>
      <c r="D282" t="s">
        <v>91</v>
      </c>
      <c r="E282" t="s">
        <v>66</v>
      </c>
      <c r="F282" t="s">
        <v>20</v>
      </c>
      <c r="G282" t="s">
        <v>67</v>
      </c>
      <c r="H282" s="8">
        <v>0.05</v>
      </c>
      <c r="J282" s="10"/>
      <c r="K282" s="39">
        <f t="shared" si="292"/>
        <v>0</v>
      </c>
      <c r="L282" s="40">
        <f t="shared" si="293"/>
        <v>0</v>
      </c>
      <c r="M282" s="39">
        <f t="shared" si="294"/>
        <v>1</v>
      </c>
      <c r="N282" s="41">
        <f t="shared" si="295"/>
        <v>0.05</v>
      </c>
      <c r="O282" s="20">
        <f t="shared" si="296"/>
        <v>1</v>
      </c>
      <c r="P282" s="19">
        <f t="shared" si="297"/>
        <v>0.05</v>
      </c>
    </row>
    <row r="283" spans="1:24" x14ac:dyDescent="0.2">
      <c r="A283" t="s">
        <v>260</v>
      </c>
      <c r="B283" t="s">
        <v>82</v>
      </c>
      <c r="C283" t="s">
        <v>261</v>
      </c>
      <c r="D283" t="s">
        <v>91</v>
      </c>
      <c r="E283" t="s">
        <v>11</v>
      </c>
      <c r="F283" t="s">
        <v>12</v>
      </c>
      <c r="G283" t="s">
        <v>13</v>
      </c>
      <c r="H283" s="8">
        <v>0.05</v>
      </c>
      <c r="J283" s="10"/>
      <c r="K283" s="39">
        <f t="shared" si="292"/>
        <v>1</v>
      </c>
      <c r="L283" s="40">
        <f t="shared" si="293"/>
        <v>0.05</v>
      </c>
      <c r="M283" s="39">
        <f t="shared" si="294"/>
        <v>0</v>
      </c>
      <c r="N283" s="41">
        <f t="shared" si="295"/>
        <v>0</v>
      </c>
      <c r="O283" s="20">
        <f t="shared" si="296"/>
        <v>1</v>
      </c>
      <c r="P283" s="19">
        <f t="shared" si="297"/>
        <v>0.05</v>
      </c>
    </row>
    <row r="284" spans="1:24" s="5" customFormat="1" x14ac:dyDescent="0.2">
      <c r="A284" t="s">
        <v>551</v>
      </c>
      <c r="B284" t="s">
        <v>552</v>
      </c>
      <c r="C284"/>
      <c r="D284" t="s">
        <v>91</v>
      </c>
      <c r="E284" t="s">
        <v>11</v>
      </c>
      <c r="F284" t="s">
        <v>12</v>
      </c>
      <c r="G284"/>
      <c r="H284" s="8">
        <v>1</v>
      </c>
      <c r="I284"/>
      <c r="J284" s="10"/>
      <c r="K284" s="39">
        <f t="shared" ref="K284" si="298">IF(IFERROR(FIND("Tecnologo",G284),0)=0,1,0)</f>
        <v>1</v>
      </c>
      <c r="L284" s="40">
        <f t="shared" ref="L284" si="299">IF(IFERROR(FIND("Tecnologo",G284),0)=0,H284+J284,0)</f>
        <v>1</v>
      </c>
      <c r="M284" s="39">
        <f t="shared" ref="M284" si="300">IF(IFERROR(FIND("Tecnologo",G284),0)=0,0,1)</f>
        <v>0</v>
      </c>
      <c r="N284" s="41">
        <f t="shared" ref="N284" si="301">IF(IFERROR(FIND("Tecnologo",G284),0)=0,0,H284+J284)</f>
        <v>0</v>
      </c>
      <c r="O284" s="20">
        <f t="shared" ref="O284" si="302">K284+M284</f>
        <v>1</v>
      </c>
      <c r="P284" s="19">
        <f t="shared" ref="P284" si="303">L284+N284</f>
        <v>1</v>
      </c>
    </row>
    <row r="285" spans="1:24" x14ac:dyDescent="0.2">
      <c r="A285" t="s">
        <v>281</v>
      </c>
      <c r="B285" t="s">
        <v>236</v>
      </c>
      <c r="C285" t="s">
        <v>282</v>
      </c>
      <c r="D285" t="s">
        <v>91</v>
      </c>
      <c r="E285" t="s">
        <v>11</v>
      </c>
      <c r="F285" t="s">
        <v>12</v>
      </c>
      <c r="G285" t="s">
        <v>13</v>
      </c>
      <c r="H285" s="8">
        <v>0.1</v>
      </c>
      <c r="J285" s="10"/>
      <c r="K285" s="39">
        <f t="shared" si="292"/>
        <v>1</v>
      </c>
      <c r="L285" s="40">
        <f t="shared" si="293"/>
        <v>0.1</v>
      </c>
      <c r="M285" s="39">
        <f t="shared" si="294"/>
        <v>0</v>
      </c>
      <c r="N285" s="41">
        <f t="shared" si="295"/>
        <v>0</v>
      </c>
      <c r="O285" s="20">
        <f t="shared" si="296"/>
        <v>1</v>
      </c>
      <c r="P285" s="19">
        <f t="shared" si="297"/>
        <v>0.1</v>
      </c>
    </row>
    <row r="286" spans="1:24" x14ac:dyDescent="0.2">
      <c r="A286" t="s">
        <v>319</v>
      </c>
      <c r="B286" t="s">
        <v>133</v>
      </c>
      <c r="D286" t="s">
        <v>91</v>
      </c>
      <c r="E286" t="s">
        <v>11</v>
      </c>
      <c r="F286" t="s">
        <v>12</v>
      </c>
      <c r="G286" t="s">
        <v>13</v>
      </c>
      <c r="H286" s="8">
        <v>0.25</v>
      </c>
      <c r="J286" s="10"/>
      <c r="K286" s="39">
        <f t="shared" si="292"/>
        <v>1</v>
      </c>
      <c r="L286" s="40">
        <f t="shared" si="293"/>
        <v>0.25</v>
      </c>
      <c r="M286" s="39">
        <f t="shared" si="294"/>
        <v>0</v>
      </c>
      <c r="N286" s="41">
        <f t="shared" si="295"/>
        <v>0</v>
      </c>
      <c r="O286" s="20">
        <f t="shared" si="296"/>
        <v>1</v>
      </c>
      <c r="P286" s="19">
        <f t="shared" si="297"/>
        <v>0.25</v>
      </c>
    </row>
    <row r="287" spans="1:24" x14ac:dyDescent="0.2">
      <c r="A287" t="s">
        <v>409</v>
      </c>
      <c r="B287" t="s">
        <v>300</v>
      </c>
      <c r="C287" t="s">
        <v>410</v>
      </c>
      <c r="D287" t="s">
        <v>91</v>
      </c>
      <c r="E287" t="s">
        <v>11</v>
      </c>
      <c r="F287" t="s">
        <v>12</v>
      </c>
      <c r="G287" t="s">
        <v>13</v>
      </c>
      <c r="H287" s="8">
        <v>0.1</v>
      </c>
      <c r="J287" s="10"/>
      <c r="K287" s="39">
        <f t="shared" si="292"/>
        <v>1</v>
      </c>
      <c r="L287" s="40">
        <f t="shared" si="293"/>
        <v>0.1</v>
      </c>
      <c r="M287" s="39">
        <f t="shared" si="294"/>
        <v>0</v>
      </c>
      <c r="N287" s="41">
        <f t="shared" si="295"/>
        <v>0</v>
      </c>
      <c r="O287" s="20">
        <f t="shared" si="296"/>
        <v>1</v>
      </c>
      <c r="P287" s="19">
        <f t="shared" si="297"/>
        <v>0.1</v>
      </c>
      <c r="R287" s="54" t="s">
        <v>583</v>
      </c>
      <c r="S287" s="55" t="s">
        <v>584</v>
      </c>
      <c r="T287" s="56" t="s">
        <v>585</v>
      </c>
      <c r="U287" s="57" t="s">
        <v>586</v>
      </c>
      <c r="V287" s="58" t="s">
        <v>587</v>
      </c>
      <c r="W287" s="57" t="s">
        <v>744</v>
      </c>
      <c r="X287" s="58" t="s">
        <v>745</v>
      </c>
    </row>
    <row r="288" spans="1:24" x14ac:dyDescent="0.2">
      <c r="A288" t="s">
        <v>413</v>
      </c>
      <c r="B288" t="s">
        <v>414</v>
      </c>
      <c r="C288" t="s">
        <v>415</v>
      </c>
      <c r="D288" t="s">
        <v>91</v>
      </c>
      <c r="E288" t="s">
        <v>11</v>
      </c>
      <c r="F288" t="s">
        <v>12</v>
      </c>
      <c r="G288" t="s">
        <v>13</v>
      </c>
      <c r="H288" s="10"/>
      <c r="J288" s="10"/>
      <c r="K288" s="39">
        <f t="shared" si="292"/>
        <v>1</v>
      </c>
      <c r="L288" s="40">
        <f t="shared" si="293"/>
        <v>0</v>
      </c>
      <c r="M288" s="39">
        <f t="shared" si="294"/>
        <v>0</v>
      </c>
      <c r="N288" s="41">
        <f t="shared" si="295"/>
        <v>0</v>
      </c>
      <c r="O288" s="20">
        <f t="shared" si="296"/>
        <v>1</v>
      </c>
      <c r="P288" s="19">
        <f t="shared" si="297"/>
        <v>0</v>
      </c>
      <c r="R288" s="59" t="s">
        <v>10</v>
      </c>
      <c r="S288" s="60">
        <f>H15</f>
        <v>5.8</v>
      </c>
      <c r="T288" s="60">
        <f>J15</f>
        <v>0</v>
      </c>
      <c r="U288" s="62">
        <f t="shared" ref="U288:U307" si="304">S288+T288</f>
        <v>5.8</v>
      </c>
      <c r="V288" s="63">
        <f>O15</f>
        <v>12</v>
      </c>
      <c r="W288" s="60">
        <f>N15</f>
        <v>0.30000000000000004</v>
      </c>
      <c r="X288" s="63">
        <f>M15</f>
        <v>2</v>
      </c>
    </row>
    <row r="289" spans="1:24" x14ac:dyDescent="0.2">
      <c r="A289" s="1" t="s">
        <v>483</v>
      </c>
      <c r="B289" s="1"/>
      <c r="C289" s="1"/>
      <c r="D289" s="1"/>
      <c r="E289" s="1"/>
      <c r="F289" s="1"/>
      <c r="G289" s="1"/>
      <c r="H289" s="9">
        <f>SUM(H279:H288)</f>
        <v>2.4000000000000004</v>
      </c>
      <c r="I289" s="1"/>
      <c r="J289" s="47">
        <f t="shared" ref="J289:P289" si="305">SUM(J279:J288)</f>
        <v>0</v>
      </c>
      <c r="K289" s="23">
        <f t="shared" si="305"/>
        <v>8</v>
      </c>
      <c r="L289" s="31">
        <f t="shared" si="305"/>
        <v>2.3000000000000003</v>
      </c>
      <c r="M289" s="23">
        <f t="shared" si="305"/>
        <v>2</v>
      </c>
      <c r="N289" s="31">
        <f t="shared" si="305"/>
        <v>0.1</v>
      </c>
      <c r="O289" s="30">
        <f t="shared" si="305"/>
        <v>10</v>
      </c>
      <c r="P289" s="52">
        <f t="shared" si="305"/>
        <v>2.4000000000000004</v>
      </c>
      <c r="R289" s="59" t="s">
        <v>19</v>
      </c>
      <c r="S289" s="60">
        <f>H40</f>
        <v>4.7999999999999989</v>
      </c>
      <c r="T289" s="61">
        <f>J40</f>
        <v>0.4</v>
      </c>
      <c r="U289" s="62">
        <f t="shared" si="304"/>
        <v>5.1999999999999993</v>
      </c>
      <c r="V289" s="64">
        <f>O40</f>
        <v>24</v>
      </c>
      <c r="W289" s="61">
        <f>N40</f>
        <v>1</v>
      </c>
      <c r="X289" s="64">
        <f>M40</f>
        <v>4</v>
      </c>
    </row>
    <row r="290" spans="1:24" x14ac:dyDescent="0.2">
      <c r="A290" t="s">
        <v>155</v>
      </c>
      <c r="B290" t="s">
        <v>156</v>
      </c>
      <c r="C290" t="s">
        <v>157</v>
      </c>
      <c r="D290" t="s">
        <v>158</v>
      </c>
      <c r="E290" t="s">
        <v>11</v>
      </c>
      <c r="F290" t="s">
        <v>12</v>
      </c>
      <c r="G290" t="s">
        <v>13</v>
      </c>
      <c r="H290" s="8">
        <v>0.3</v>
      </c>
      <c r="J290" s="10"/>
      <c r="K290" s="39">
        <f t="shared" ref="K290:K298" si="306">IF(IFERROR(FIND("Tecnologo",G290),0)=0,1,0)</f>
        <v>1</v>
      </c>
      <c r="L290" s="40">
        <f t="shared" ref="L290:L298" si="307">IF(IFERROR(FIND("Tecnologo",G290),0)=0,H290+J290,0)</f>
        <v>0.3</v>
      </c>
      <c r="M290" s="39">
        <f t="shared" ref="M290:M298" si="308">IF(IFERROR(FIND("Tecnologo",G290),0)=0,0,1)</f>
        <v>0</v>
      </c>
      <c r="N290" s="41">
        <f t="shared" ref="N290:N298" si="309">IF(IFERROR(FIND("Tecnologo",G290),0)=0,0,H290+J290)</f>
        <v>0</v>
      </c>
      <c r="O290" s="20">
        <f t="shared" ref="O290:O298" si="310">K290+M290</f>
        <v>1</v>
      </c>
      <c r="P290" s="19">
        <f t="shared" ref="P290:P298" si="311">L290+N290</f>
        <v>0.3</v>
      </c>
      <c r="R290" s="65" t="s">
        <v>588</v>
      </c>
      <c r="S290" s="60">
        <f>H45</f>
        <v>1.4</v>
      </c>
      <c r="T290" s="61">
        <f>J45</f>
        <v>0</v>
      </c>
      <c r="U290" s="66">
        <f t="shared" si="304"/>
        <v>1.4</v>
      </c>
      <c r="V290" s="64">
        <f>O45</f>
        <v>4</v>
      </c>
      <c r="W290" s="61">
        <f>N45</f>
        <v>0</v>
      </c>
      <c r="X290" s="64">
        <f>M45</f>
        <v>0</v>
      </c>
    </row>
    <row r="291" spans="1:24" x14ac:dyDescent="0.2">
      <c r="A291" t="s">
        <v>214</v>
      </c>
      <c r="B291" t="s">
        <v>215</v>
      </c>
      <c r="C291" t="s">
        <v>216</v>
      </c>
      <c r="D291" t="s">
        <v>158</v>
      </c>
      <c r="E291" t="s">
        <v>11</v>
      </c>
      <c r="F291" t="s">
        <v>12</v>
      </c>
      <c r="G291" t="s">
        <v>41</v>
      </c>
      <c r="H291" s="8">
        <v>0.1</v>
      </c>
      <c r="J291" s="10"/>
      <c r="K291" s="39">
        <f t="shared" si="306"/>
        <v>1</v>
      </c>
      <c r="L291" s="40">
        <f t="shared" si="307"/>
        <v>0.1</v>
      </c>
      <c r="M291" s="39">
        <f t="shared" si="308"/>
        <v>0</v>
      </c>
      <c r="N291" s="41">
        <f t="shared" si="309"/>
        <v>0</v>
      </c>
      <c r="O291" s="20">
        <f t="shared" si="310"/>
        <v>1</v>
      </c>
      <c r="P291" s="19">
        <f t="shared" si="311"/>
        <v>0.1</v>
      </c>
      <c r="R291" s="59" t="s">
        <v>117</v>
      </c>
      <c r="S291" s="60">
        <f>H58</f>
        <v>2.2999999999999998</v>
      </c>
      <c r="T291" s="61">
        <f>J58</f>
        <v>0</v>
      </c>
      <c r="U291" s="62">
        <f t="shared" si="304"/>
        <v>2.2999999999999998</v>
      </c>
      <c r="V291" s="64">
        <f>O58</f>
        <v>10</v>
      </c>
      <c r="W291" s="61">
        <f>N58</f>
        <v>0.3</v>
      </c>
      <c r="X291" s="64">
        <f>M58</f>
        <v>1</v>
      </c>
    </row>
    <row r="292" spans="1:24" x14ac:dyDescent="0.2">
      <c r="A292" t="s">
        <v>293</v>
      </c>
      <c r="B292" t="s">
        <v>58</v>
      </c>
      <c r="D292" t="s">
        <v>158</v>
      </c>
      <c r="E292" t="s">
        <v>11</v>
      </c>
      <c r="F292" t="s">
        <v>12</v>
      </c>
      <c r="G292" t="s">
        <v>294</v>
      </c>
      <c r="H292" s="8">
        <v>0.8</v>
      </c>
      <c r="J292" s="10"/>
      <c r="K292" s="39">
        <f t="shared" si="306"/>
        <v>1</v>
      </c>
      <c r="L292" s="40">
        <f t="shared" si="307"/>
        <v>0.8</v>
      </c>
      <c r="M292" s="39">
        <f t="shared" si="308"/>
        <v>0</v>
      </c>
      <c r="N292" s="41">
        <f t="shared" si="309"/>
        <v>0</v>
      </c>
      <c r="O292" s="20">
        <f t="shared" si="310"/>
        <v>1</v>
      </c>
      <c r="P292" s="19">
        <f t="shared" si="311"/>
        <v>0.8</v>
      </c>
      <c r="R292" s="67" t="s">
        <v>589</v>
      </c>
      <c r="S292" s="60">
        <f>H74</f>
        <v>1.0500000000000003</v>
      </c>
      <c r="T292" s="61">
        <f>J74</f>
        <v>0.79999999999999993</v>
      </c>
      <c r="U292" s="61">
        <f t="shared" si="304"/>
        <v>1.85</v>
      </c>
      <c r="V292" s="64">
        <f>O74</f>
        <v>15</v>
      </c>
      <c r="W292" s="61">
        <f>N74</f>
        <v>0.30000000000000004</v>
      </c>
      <c r="X292" s="64">
        <f>M74</f>
        <v>3</v>
      </c>
    </row>
    <row r="293" spans="1:24" x14ac:dyDescent="0.2">
      <c r="A293" t="s">
        <v>337</v>
      </c>
      <c r="B293" t="s">
        <v>338</v>
      </c>
      <c r="C293" t="s">
        <v>339</v>
      </c>
      <c r="D293" t="s">
        <v>158</v>
      </c>
      <c r="E293" t="s">
        <v>11</v>
      </c>
      <c r="F293" t="s">
        <v>12</v>
      </c>
      <c r="G293" t="s">
        <v>13</v>
      </c>
      <c r="H293" s="8">
        <v>0.3</v>
      </c>
      <c r="J293" s="10"/>
      <c r="K293" s="39">
        <f t="shared" si="306"/>
        <v>1</v>
      </c>
      <c r="L293" s="40">
        <f t="shared" si="307"/>
        <v>0.3</v>
      </c>
      <c r="M293" s="39">
        <f t="shared" si="308"/>
        <v>0</v>
      </c>
      <c r="N293" s="41">
        <f t="shared" si="309"/>
        <v>0</v>
      </c>
      <c r="O293" s="20">
        <f t="shared" si="310"/>
        <v>1</v>
      </c>
      <c r="P293" s="19">
        <f t="shared" si="311"/>
        <v>0.3</v>
      </c>
      <c r="R293" s="59" t="s">
        <v>256</v>
      </c>
      <c r="S293" s="60">
        <f>H85</f>
        <v>2.4</v>
      </c>
      <c r="T293" s="61">
        <f>J85</f>
        <v>0</v>
      </c>
      <c r="U293" s="68">
        <f t="shared" si="304"/>
        <v>2.4</v>
      </c>
      <c r="V293" s="64">
        <f>O85</f>
        <v>10</v>
      </c>
      <c r="W293" s="61">
        <f>N85</f>
        <v>0.4</v>
      </c>
      <c r="X293" s="64">
        <f>M85</f>
        <v>2</v>
      </c>
    </row>
    <row r="294" spans="1:24" x14ac:dyDescent="0.2">
      <c r="A294" t="s">
        <v>356</v>
      </c>
      <c r="B294" t="s">
        <v>357</v>
      </c>
      <c r="C294" t="s">
        <v>358</v>
      </c>
      <c r="D294" t="s">
        <v>158</v>
      </c>
      <c r="E294" t="s">
        <v>11</v>
      </c>
      <c r="F294" t="s">
        <v>20</v>
      </c>
      <c r="G294" t="s">
        <v>50</v>
      </c>
      <c r="H294" s="8">
        <v>0.3</v>
      </c>
      <c r="J294" s="10"/>
      <c r="K294" s="39">
        <f t="shared" si="306"/>
        <v>1</v>
      </c>
      <c r="L294" s="40">
        <f t="shared" si="307"/>
        <v>0.3</v>
      </c>
      <c r="M294" s="39">
        <f t="shared" si="308"/>
        <v>0</v>
      </c>
      <c r="N294" s="41">
        <f t="shared" si="309"/>
        <v>0</v>
      </c>
      <c r="O294" s="20">
        <f t="shared" si="310"/>
        <v>1</v>
      </c>
      <c r="P294" s="19">
        <f t="shared" si="311"/>
        <v>0.3</v>
      </c>
      <c r="R294" s="59" t="s">
        <v>75</v>
      </c>
      <c r="S294" s="60">
        <f>H102</f>
        <v>5.7999999999999989</v>
      </c>
      <c r="T294" s="61">
        <f>J102</f>
        <v>0</v>
      </c>
      <c r="U294" s="62">
        <f t="shared" si="304"/>
        <v>5.7999999999999989</v>
      </c>
      <c r="V294" s="64">
        <f>O102</f>
        <v>16</v>
      </c>
      <c r="W294" s="61">
        <f>N102</f>
        <v>2.7499999999999996</v>
      </c>
      <c r="X294" s="64">
        <f>M102</f>
        <v>7</v>
      </c>
    </row>
    <row r="295" spans="1:24" x14ac:dyDescent="0.2">
      <c r="A295" t="s">
        <v>359</v>
      </c>
      <c r="B295" t="s">
        <v>328</v>
      </c>
      <c r="C295" t="s">
        <v>360</v>
      </c>
      <c r="D295" t="s">
        <v>158</v>
      </c>
      <c r="E295" t="s">
        <v>11</v>
      </c>
      <c r="F295" t="s">
        <v>20</v>
      </c>
      <c r="G295" t="s">
        <v>21</v>
      </c>
      <c r="H295" s="8">
        <v>0.2</v>
      </c>
      <c r="J295" s="10"/>
      <c r="K295" s="39">
        <f t="shared" si="306"/>
        <v>1</v>
      </c>
      <c r="L295" s="40">
        <f t="shared" si="307"/>
        <v>0.2</v>
      </c>
      <c r="M295" s="39">
        <f t="shared" si="308"/>
        <v>0</v>
      </c>
      <c r="N295" s="41">
        <f t="shared" si="309"/>
        <v>0</v>
      </c>
      <c r="O295" s="20">
        <f t="shared" si="310"/>
        <v>1</v>
      </c>
      <c r="P295" s="19">
        <f t="shared" si="311"/>
        <v>0.2</v>
      </c>
      <c r="R295" s="59" t="s">
        <v>143</v>
      </c>
      <c r="S295" s="60">
        <f>H113</f>
        <v>3.9</v>
      </c>
      <c r="T295" s="61">
        <f>J113</f>
        <v>0</v>
      </c>
      <c r="U295" s="62">
        <f t="shared" si="304"/>
        <v>3.9</v>
      </c>
      <c r="V295" s="64">
        <f>O113</f>
        <v>10</v>
      </c>
      <c r="W295" s="61">
        <f>N113</f>
        <v>3.4</v>
      </c>
      <c r="X295" s="64">
        <f>M113</f>
        <v>7</v>
      </c>
    </row>
    <row r="296" spans="1:24" x14ac:dyDescent="0.2">
      <c r="A296" t="s">
        <v>376</v>
      </c>
      <c r="B296" t="s">
        <v>378</v>
      </c>
      <c r="C296" t="s">
        <v>379</v>
      </c>
      <c r="D296" t="s">
        <v>158</v>
      </c>
      <c r="E296" t="s">
        <v>11</v>
      </c>
      <c r="F296" t="s">
        <v>12</v>
      </c>
      <c r="G296" t="s">
        <v>26</v>
      </c>
      <c r="H296" s="8">
        <v>0.2</v>
      </c>
      <c r="J296" s="10"/>
      <c r="K296" s="39">
        <f t="shared" si="306"/>
        <v>1</v>
      </c>
      <c r="L296" s="40">
        <f t="shared" si="307"/>
        <v>0.2</v>
      </c>
      <c r="M296" s="39">
        <f t="shared" si="308"/>
        <v>0</v>
      </c>
      <c r="N296" s="41">
        <f t="shared" si="309"/>
        <v>0</v>
      </c>
      <c r="O296" s="20">
        <f t="shared" si="310"/>
        <v>1</v>
      </c>
      <c r="P296" s="19">
        <f t="shared" si="311"/>
        <v>0.2</v>
      </c>
      <c r="R296" s="59" t="s">
        <v>35</v>
      </c>
      <c r="S296" s="60">
        <f>H147</f>
        <v>3.4000000000000008</v>
      </c>
      <c r="T296" s="61">
        <f>J147</f>
        <v>11.95</v>
      </c>
      <c r="U296" s="62">
        <f t="shared" si="304"/>
        <v>15.35</v>
      </c>
      <c r="V296" s="64">
        <f>O147</f>
        <v>33</v>
      </c>
      <c r="W296" s="61">
        <f>N147</f>
        <v>3.4999999999999996</v>
      </c>
      <c r="X296" s="64">
        <f>M147</f>
        <v>7</v>
      </c>
    </row>
    <row r="297" spans="1:24" x14ac:dyDescent="0.2">
      <c r="A297" t="s">
        <v>582</v>
      </c>
      <c r="B297" t="s">
        <v>249</v>
      </c>
      <c r="D297" t="s">
        <v>158</v>
      </c>
      <c r="E297" t="s">
        <v>11</v>
      </c>
      <c r="F297" t="s">
        <v>12</v>
      </c>
      <c r="G297" t="s">
        <v>494</v>
      </c>
      <c r="H297" s="8">
        <v>0.4</v>
      </c>
      <c r="J297" s="10"/>
      <c r="K297" s="39">
        <f t="shared" si="306"/>
        <v>1</v>
      </c>
      <c r="L297" s="40">
        <f t="shared" si="307"/>
        <v>0.4</v>
      </c>
      <c r="M297" s="39">
        <f t="shared" si="308"/>
        <v>0</v>
      </c>
      <c r="N297" s="41">
        <f t="shared" si="309"/>
        <v>0</v>
      </c>
      <c r="O297" s="20">
        <f t="shared" si="310"/>
        <v>1</v>
      </c>
      <c r="P297" s="19">
        <f t="shared" si="311"/>
        <v>0.4</v>
      </c>
      <c r="R297" s="67" t="s">
        <v>590</v>
      </c>
      <c r="S297" s="60">
        <f>H150</f>
        <v>0.25</v>
      </c>
      <c r="T297" s="61">
        <f>J150</f>
        <v>0.25</v>
      </c>
      <c r="U297" s="66">
        <f t="shared" si="304"/>
        <v>0.5</v>
      </c>
      <c r="V297" s="64">
        <f>O150</f>
        <v>2</v>
      </c>
      <c r="W297" s="61">
        <f>N150</f>
        <v>0</v>
      </c>
      <c r="X297" s="64">
        <f>M150</f>
        <v>0</v>
      </c>
    </row>
    <row r="298" spans="1:24" x14ac:dyDescent="0.2">
      <c r="A298" t="s">
        <v>422</v>
      </c>
      <c r="B298" t="s">
        <v>125</v>
      </c>
      <c r="C298" t="s">
        <v>423</v>
      </c>
      <c r="D298" t="s">
        <v>158</v>
      </c>
      <c r="E298" t="s">
        <v>11</v>
      </c>
      <c r="F298" t="s">
        <v>12</v>
      </c>
      <c r="G298" t="s">
        <v>26</v>
      </c>
      <c r="H298" s="8">
        <v>0.3</v>
      </c>
      <c r="J298" s="10"/>
      <c r="K298" s="39">
        <f t="shared" si="306"/>
        <v>1</v>
      </c>
      <c r="L298" s="40">
        <f t="shared" si="307"/>
        <v>0.3</v>
      </c>
      <c r="M298" s="39">
        <f t="shared" si="308"/>
        <v>0</v>
      </c>
      <c r="N298" s="41">
        <f t="shared" si="309"/>
        <v>0</v>
      </c>
      <c r="O298" s="20">
        <f t="shared" si="310"/>
        <v>1</v>
      </c>
      <c r="P298" s="19">
        <f t="shared" si="311"/>
        <v>0.3</v>
      </c>
      <c r="R298" s="59" t="s">
        <v>30</v>
      </c>
      <c r="S298" s="60">
        <f>H173</f>
        <v>4.6499999999999995</v>
      </c>
      <c r="T298" s="61">
        <f>J173</f>
        <v>0</v>
      </c>
      <c r="U298" s="62">
        <f t="shared" si="304"/>
        <v>4.6499999999999995</v>
      </c>
      <c r="V298" s="64">
        <f>O173</f>
        <v>22</v>
      </c>
      <c r="W298" s="61">
        <f>N173</f>
        <v>0.1</v>
      </c>
      <c r="X298" s="64">
        <f>M173</f>
        <v>1</v>
      </c>
    </row>
    <row r="299" spans="1:24" x14ac:dyDescent="0.2">
      <c r="A299" s="1" t="s">
        <v>484</v>
      </c>
      <c r="B299" s="1"/>
      <c r="C299" s="1"/>
      <c r="D299" s="1"/>
      <c r="E299" s="1"/>
      <c r="F299" s="1"/>
      <c r="G299" s="1"/>
      <c r="H299" s="9">
        <f>SUM(H290:H298)</f>
        <v>2.9000000000000004</v>
      </c>
      <c r="I299" s="1"/>
      <c r="J299" s="47">
        <f>SUM(J290:J298)</f>
        <v>0</v>
      </c>
      <c r="K299" s="23">
        <f t="shared" ref="K299:P299" si="312">SUM(K290:K298)</f>
        <v>9</v>
      </c>
      <c r="L299" s="31">
        <f t="shared" si="312"/>
        <v>2.9000000000000004</v>
      </c>
      <c r="M299" s="23">
        <f t="shared" si="312"/>
        <v>0</v>
      </c>
      <c r="N299" s="31">
        <f t="shared" si="312"/>
        <v>0</v>
      </c>
      <c r="O299" s="30">
        <f t="shared" si="312"/>
        <v>9</v>
      </c>
      <c r="P299" s="52">
        <f t="shared" si="312"/>
        <v>2.9000000000000004</v>
      </c>
      <c r="R299" s="59" t="s">
        <v>49</v>
      </c>
      <c r="S299" s="60">
        <f>H189</f>
        <v>2.5000000000000004</v>
      </c>
      <c r="T299" s="61">
        <f>J189</f>
        <v>0.75000000000000011</v>
      </c>
      <c r="U299" s="62">
        <f t="shared" si="304"/>
        <v>3.2500000000000004</v>
      </c>
      <c r="V299" s="64">
        <f>O189</f>
        <v>15</v>
      </c>
      <c r="W299" s="61">
        <f>N189</f>
        <v>0.1</v>
      </c>
      <c r="X299" s="64">
        <f>M189</f>
        <v>1</v>
      </c>
    </row>
    <row r="300" spans="1:24" x14ac:dyDescent="0.2">
      <c r="R300" s="59" t="s">
        <v>45</v>
      </c>
      <c r="S300" s="60">
        <f>H209</f>
        <v>2.4000000000000008</v>
      </c>
      <c r="T300" s="61">
        <f>J209</f>
        <v>1.0000000000000002</v>
      </c>
      <c r="U300" s="62">
        <f t="shared" si="304"/>
        <v>3.4000000000000012</v>
      </c>
      <c r="V300" s="64">
        <f>O209</f>
        <v>19</v>
      </c>
      <c r="W300" s="61">
        <f>N209</f>
        <v>0.30000000000000004</v>
      </c>
      <c r="X300" s="64">
        <f>M209</f>
        <v>1</v>
      </c>
    </row>
    <row r="301" spans="1:24" x14ac:dyDescent="0.2">
      <c r="A301" s="27" t="s">
        <v>493</v>
      </c>
      <c r="B301" s="28"/>
      <c r="C301" s="28"/>
      <c r="D301" s="28"/>
      <c r="E301" s="28"/>
      <c r="F301" s="27"/>
      <c r="G301" s="28"/>
      <c r="H301" s="26">
        <f>H299+H289+H278+H266+H259+H255+H239+H209+H189+H173+H150+H147+H113+H102+H85+H74+H58+H45+H40+H15</f>
        <v>55.349999999999987</v>
      </c>
      <c r="I301" s="29"/>
      <c r="J301" s="26">
        <f t="shared" ref="J301:P301" si="313">J299+J289+J278+J266+J259+J255+J239+J209+J189+J173+J150+J147+J113+J102+J85+J74+J58+J45+J40+J15</f>
        <v>18</v>
      </c>
      <c r="K301" s="26">
        <f t="shared" si="313"/>
        <v>231</v>
      </c>
      <c r="L301" s="26">
        <f t="shared" si="313"/>
        <v>60.149999999999991</v>
      </c>
      <c r="M301" s="26">
        <f t="shared" si="313"/>
        <v>44</v>
      </c>
      <c r="N301" s="26">
        <f t="shared" si="313"/>
        <v>13.200000000000003</v>
      </c>
      <c r="O301" s="26">
        <f t="shared" si="313"/>
        <v>275</v>
      </c>
      <c r="P301" s="25">
        <f t="shared" si="313"/>
        <v>73.34999999999998</v>
      </c>
      <c r="R301" s="59" t="s">
        <v>33</v>
      </c>
      <c r="S301" s="60">
        <f>H239</f>
        <v>3.5500000000000007</v>
      </c>
      <c r="T301" s="61">
        <f>J239</f>
        <v>1.05</v>
      </c>
      <c r="U301" s="62">
        <f t="shared" si="304"/>
        <v>4.6000000000000005</v>
      </c>
      <c r="V301" s="64">
        <f>O239</f>
        <v>29</v>
      </c>
      <c r="W301" s="61">
        <f>N239</f>
        <v>0.5</v>
      </c>
      <c r="X301" s="64">
        <f>M239</f>
        <v>5</v>
      </c>
    </row>
    <row r="302" spans="1:24" x14ac:dyDescent="0.2">
      <c r="R302" s="59" t="s">
        <v>98</v>
      </c>
      <c r="S302" s="60">
        <f>H255</f>
        <v>1.9500000000000002</v>
      </c>
      <c r="T302" s="61">
        <f>J255</f>
        <v>1.8</v>
      </c>
      <c r="U302" s="62">
        <f t="shared" si="304"/>
        <v>3.75</v>
      </c>
      <c r="V302" s="64">
        <f>O255</f>
        <v>15</v>
      </c>
      <c r="W302" s="61">
        <f>N255</f>
        <v>0</v>
      </c>
      <c r="X302" s="64">
        <f>M255</f>
        <v>0</v>
      </c>
    </row>
    <row r="303" spans="1:24" x14ac:dyDescent="0.2">
      <c r="N303" s="32">
        <v>2025</v>
      </c>
      <c r="O303" s="33">
        <v>214</v>
      </c>
      <c r="P303" s="34">
        <v>54.2</v>
      </c>
      <c r="R303" s="67" t="s">
        <v>591</v>
      </c>
      <c r="S303" s="60">
        <f>H259</f>
        <v>1.2</v>
      </c>
      <c r="T303" s="61">
        <f>J259</f>
        <v>0</v>
      </c>
      <c r="U303" s="66">
        <f t="shared" si="304"/>
        <v>1.2</v>
      </c>
      <c r="V303" s="64">
        <f>O259</f>
        <v>3</v>
      </c>
      <c r="W303" s="61">
        <f>N259</f>
        <v>0</v>
      </c>
      <c r="X303" s="64">
        <f>M259</f>
        <v>0</v>
      </c>
    </row>
    <row r="304" spans="1:24" x14ac:dyDescent="0.2">
      <c r="N304" s="32">
        <v>2024</v>
      </c>
      <c r="O304" s="33">
        <v>186</v>
      </c>
      <c r="P304" s="34">
        <v>40.9</v>
      </c>
      <c r="R304" s="67" t="s">
        <v>593</v>
      </c>
      <c r="S304" s="60">
        <f>H266</f>
        <v>0.70000000000000007</v>
      </c>
      <c r="T304" s="61">
        <f>J266</f>
        <v>0</v>
      </c>
      <c r="U304" s="66">
        <f t="shared" ref="U304" si="314">S304+T304</f>
        <v>0.70000000000000007</v>
      </c>
      <c r="V304" s="64">
        <f>O266</f>
        <v>6</v>
      </c>
      <c r="W304" s="61">
        <f>N266</f>
        <v>0</v>
      </c>
      <c r="X304" s="64">
        <f>M266</f>
        <v>0</v>
      </c>
    </row>
    <row r="305" spans="18:24" x14ac:dyDescent="0.2">
      <c r="R305" s="59" t="s">
        <v>594</v>
      </c>
      <c r="S305" s="60">
        <f>H278</f>
        <v>2</v>
      </c>
      <c r="T305" s="61">
        <f>J278</f>
        <v>0</v>
      </c>
      <c r="U305" s="62">
        <f t="shared" si="304"/>
        <v>2</v>
      </c>
      <c r="V305" s="64">
        <f>O278</f>
        <v>11</v>
      </c>
      <c r="W305" s="61">
        <f>N278</f>
        <v>0.15</v>
      </c>
      <c r="X305" s="64">
        <f>M278</f>
        <v>1</v>
      </c>
    </row>
    <row r="306" spans="18:24" x14ac:dyDescent="0.2">
      <c r="R306" s="67" t="s">
        <v>592</v>
      </c>
      <c r="S306" s="60">
        <f>H289</f>
        <v>2.4000000000000004</v>
      </c>
      <c r="T306" s="61">
        <f>J289</f>
        <v>0</v>
      </c>
      <c r="U306" s="66">
        <f t="shared" si="304"/>
        <v>2.4000000000000004</v>
      </c>
      <c r="V306" s="64">
        <f>O289</f>
        <v>10</v>
      </c>
      <c r="W306" s="61">
        <f>N289</f>
        <v>0.1</v>
      </c>
      <c r="X306" s="64">
        <f>M289</f>
        <v>2</v>
      </c>
    </row>
    <row r="307" spans="18:24" x14ac:dyDescent="0.2">
      <c r="R307" s="59" t="s">
        <v>158</v>
      </c>
      <c r="S307" s="60">
        <f>H299</f>
        <v>2.9000000000000004</v>
      </c>
      <c r="T307" s="61">
        <f>J299</f>
        <v>0</v>
      </c>
      <c r="U307" s="62">
        <f t="shared" si="304"/>
        <v>2.9000000000000004</v>
      </c>
      <c r="V307" s="64">
        <f>O299</f>
        <v>9</v>
      </c>
      <c r="W307" s="61">
        <f>N299</f>
        <v>0</v>
      </c>
      <c r="X307" s="64">
        <f>M299</f>
        <v>0</v>
      </c>
    </row>
    <row r="308" spans="18:24" x14ac:dyDescent="0.2">
      <c r="R308" s="69" t="s">
        <v>492</v>
      </c>
      <c r="S308" s="70">
        <f t="shared" ref="S308:X308" si="315">SUM(S288:S307)</f>
        <v>55.350000000000009</v>
      </c>
      <c r="T308" s="31">
        <f t="shared" si="315"/>
        <v>18</v>
      </c>
      <c r="U308" s="22">
        <f t="shared" si="315"/>
        <v>73.350000000000023</v>
      </c>
      <c r="V308" s="71">
        <f t="shared" si="315"/>
        <v>275</v>
      </c>
      <c r="W308" s="22">
        <f t="shared" si="315"/>
        <v>13.2</v>
      </c>
      <c r="X308" s="71">
        <f t="shared" si="315"/>
        <v>44</v>
      </c>
    </row>
  </sheetData>
  <sortState xmlns:xlrd2="http://schemas.microsoft.com/office/spreadsheetml/2017/richdata2" ref="A3:I298">
    <sortCondition ref="D3:D298"/>
  </sortState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73537-4DDC-ED4D-99A9-0270E1399D9A}">
  <dimension ref="A4:O28"/>
  <sheetViews>
    <sheetView zoomScale="120" zoomScaleNormal="120" workbookViewId="0">
      <selection activeCell="H29" sqref="H29"/>
    </sheetView>
  </sheetViews>
  <sheetFormatPr baseColWidth="10" defaultRowHeight="16" x14ac:dyDescent="0.2"/>
  <sheetData>
    <row r="4" spans="1:15" x14ac:dyDescent="0.2">
      <c r="A4" s="54" t="s">
        <v>583</v>
      </c>
      <c r="B4" s="55" t="s">
        <v>584</v>
      </c>
      <c r="C4" s="56" t="s">
        <v>585</v>
      </c>
      <c r="D4" s="57" t="s">
        <v>586</v>
      </c>
      <c r="E4" s="72" t="s">
        <v>595</v>
      </c>
      <c r="F4" s="72" t="s">
        <v>596</v>
      </c>
      <c r="G4" s="55" t="s">
        <v>597</v>
      </c>
      <c r="H4" s="56" t="s">
        <v>598</v>
      </c>
      <c r="I4" s="55" t="s">
        <v>599</v>
      </c>
      <c r="J4" s="57" t="s">
        <v>600</v>
      </c>
      <c r="K4" s="56" t="s">
        <v>601</v>
      </c>
      <c r="L4" s="57" t="s">
        <v>602</v>
      </c>
      <c r="M4" s="69" t="s">
        <v>603</v>
      </c>
      <c r="N4" s="73" t="s">
        <v>604</v>
      </c>
      <c r="O4" s="74" t="s">
        <v>605</v>
      </c>
    </row>
    <row r="5" spans="1:15" x14ac:dyDescent="0.2">
      <c r="A5" s="67" t="s">
        <v>10</v>
      </c>
      <c r="B5" s="75" cm="1">
        <f t="array" ref="B5:D5">Anagrafica26!S288:U288</f>
        <v>5.8</v>
      </c>
      <c r="C5" s="76">
        <v>0</v>
      </c>
      <c r="D5" s="77">
        <v>5.8</v>
      </c>
      <c r="E5" s="78">
        <f>MAX(0.5,MROUND(1.2*D5,0.5))</f>
        <v>7</v>
      </c>
      <c r="F5" s="78"/>
      <c r="G5" s="79"/>
      <c r="H5" s="80"/>
      <c r="I5" s="79">
        <v>37</v>
      </c>
      <c r="J5" s="81"/>
      <c r="K5" s="80"/>
      <c r="L5" s="80"/>
      <c r="M5" s="82">
        <f>E5+F5+G5+I5+K5</f>
        <v>44</v>
      </c>
      <c r="N5" s="83">
        <f>H5+J5+L5</f>
        <v>0</v>
      </c>
      <c r="O5" s="84">
        <f>M5+N5</f>
        <v>44</v>
      </c>
    </row>
    <row r="6" spans="1:15" x14ac:dyDescent="0.2">
      <c r="A6" s="67" t="s">
        <v>19</v>
      </c>
      <c r="B6" s="75" cm="1">
        <f t="array" ref="B6:D6">Anagrafica26!S289:U289</f>
        <v>4.7999999999999989</v>
      </c>
      <c r="C6" s="76">
        <v>0.4</v>
      </c>
      <c r="D6" s="77">
        <v>5.1999999999999993</v>
      </c>
      <c r="E6" s="78">
        <f t="shared" ref="E6:E23" si="0">MAX(0.5,MROUND(1.2*D6,0.5))</f>
        <v>6</v>
      </c>
      <c r="F6" s="78">
        <v>6.5</v>
      </c>
      <c r="G6" s="79">
        <f>MROUND((4.5*D25-K6)*0.7,0.5)</f>
        <v>211.5</v>
      </c>
      <c r="H6" s="80">
        <f>MROUND((4.5*D25-K6)*0.3,0.5)</f>
        <v>90.5</v>
      </c>
      <c r="I6" s="79"/>
      <c r="J6" s="81">
        <v>15</v>
      </c>
      <c r="K6" s="80">
        <v>28</v>
      </c>
      <c r="L6" s="85">
        <v>47</v>
      </c>
      <c r="M6" s="82">
        <f>E6+F6+G6+I6+K6</f>
        <v>252</v>
      </c>
      <c r="N6" s="83">
        <f>H6+J6+L6</f>
        <v>152.5</v>
      </c>
      <c r="O6" s="84">
        <f t="shared" ref="O6:O24" si="1">M6+N6</f>
        <v>404.5</v>
      </c>
    </row>
    <row r="7" spans="1:15" x14ac:dyDescent="0.2">
      <c r="A7" s="65" t="s">
        <v>588</v>
      </c>
      <c r="B7" s="75" cm="1">
        <f t="array" ref="B7:D7">Anagrafica26!S290:U290</f>
        <v>1.4</v>
      </c>
      <c r="C7" s="76">
        <v>0</v>
      </c>
      <c r="D7" s="77">
        <v>1.4</v>
      </c>
      <c r="E7" s="78">
        <f t="shared" si="0"/>
        <v>1.5</v>
      </c>
      <c r="F7" s="78"/>
      <c r="G7" s="79"/>
      <c r="H7" s="80"/>
      <c r="I7" s="79">
        <v>1.5</v>
      </c>
      <c r="J7" s="81">
        <v>3</v>
      </c>
      <c r="K7" s="80"/>
      <c r="L7" s="80"/>
      <c r="M7" s="82">
        <f t="shared" ref="M7:M24" si="2">E7+F7+G7+I7+K7</f>
        <v>3</v>
      </c>
      <c r="N7" s="83">
        <f t="shared" ref="N7:N24" si="3">H7+J7+L7</f>
        <v>3</v>
      </c>
      <c r="O7" s="84">
        <f t="shared" si="1"/>
        <v>6</v>
      </c>
    </row>
    <row r="8" spans="1:15" x14ac:dyDescent="0.2">
      <c r="A8" s="67" t="s">
        <v>117</v>
      </c>
      <c r="B8" s="75" cm="1">
        <f t="array" ref="B8:D8">Anagrafica26!S291:U291</f>
        <v>2.2999999999999998</v>
      </c>
      <c r="C8" s="76">
        <v>0</v>
      </c>
      <c r="D8" s="77">
        <v>2.2999999999999998</v>
      </c>
      <c r="E8" s="78">
        <f t="shared" si="0"/>
        <v>3</v>
      </c>
      <c r="F8" s="78"/>
      <c r="G8" s="79"/>
      <c r="H8" s="80"/>
      <c r="I8" s="79">
        <v>17</v>
      </c>
      <c r="J8" s="81"/>
      <c r="K8" s="80"/>
      <c r="L8" s="80"/>
      <c r="M8" s="82">
        <f t="shared" si="2"/>
        <v>20</v>
      </c>
      <c r="N8" s="83">
        <f t="shared" si="3"/>
        <v>0</v>
      </c>
      <c r="O8" s="84">
        <f t="shared" si="1"/>
        <v>20</v>
      </c>
    </row>
    <row r="9" spans="1:15" x14ac:dyDescent="0.2">
      <c r="A9" s="67" t="s">
        <v>589</v>
      </c>
      <c r="B9" s="75" cm="1">
        <f t="array" ref="B9:D9">Anagrafica26!S292:U292</f>
        <v>1.0500000000000003</v>
      </c>
      <c r="C9" s="76">
        <v>0.79999999999999993</v>
      </c>
      <c r="D9" s="77">
        <v>1.85</v>
      </c>
      <c r="E9" s="78">
        <f t="shared" si="0"/>
        <v>2</v>
      </c>
      <c r="F9" s="78"/>
      <c r="G9" s="79"/>
      <c r="H9" s="80"/>
      <c r="I9" s="79"/>
      <c r="J9" s="81">
        <v>4</v>
      </c>
      <c r="K9" s="80"/>
      <c r="L9" s="80"/>
      <c r="M9" s="82">
        <f t="shared" si="2"/>
        <v>2</v>
      </c>
      <c r="N9" s="83">
        <f t="shared" si="3"/>
        <v>4</v>
      </c>
      <c r="O9" s="84">
        <f t="shared" si="1"/>
        <v>6</v>
      </c>
    </row>
    <row r="10" spans="1:15" x14ac:dyDescent="0.2">
      <c r="A10" s="67" t="s">
        <v>256</v>
      </c>
      <c r="B10" s="75" cm="1">
        <f t="array" ref="B10:D10">Anagrafica26!S293:U293</f>
        <v>2.4</v>
      </c>
      <c r="C10" s="76">
        <v>0</v>
      </c>
      <c r="D10" s="77">
        <v>2.4</v>
      </c>
      <c r="E10" s="78">
        <f t="shared" si="0"/>
        <v>3</v>
      </c>
      <c r="F10" s="78"/>
      <c r="G10" s="79"/>
      <c r="H10" s="80"/>
      <c r="I10" s="79">
        <v>17</v>
      </c>
      <c r="J10" s="81"/>
      <c r="K10" s="80"/>
      <c r="L10" s="80"/>
      <c r="M10" s="82">
        <f t="shared" si="2"/>
        <v>20</v>
      </c>
      <c r="N10" s="83">
        <f t="shared" si="3"/>
        <v>0</v>
      </c>
      <c r="O10" s="84">
        <f t="shared" si="1"/>
        <v>20</v>
      </c>
    </row>
    <row r="11" spans="1:15" x14ac:dyDescent="0.2">
      <c r="A11" s="67" t="s">
        <v>75</v>
      </c>
      <c r="B11" s="75" cm="1">
        <f t="array" ref="B11:D11">Anagrafica26!S294:U294</f>
        <v>5.7999999999999989</v>
      </c>
      <c r="C11" s="76">
        <v>0</v>
      </c>
      <c r="D11" s="77">
        <v>5.7999999999999989</v>
      </c>
      <c r="E11" s="78">
        <f t="shared" si="0"/>
        <v>7</v>
      </c>
      <c r="F11" s="78">
        <v>10</v>
      </c>
      <c r="G11" s="79"/>
      <c r="H11" s="80"/>
      <c r="I11" s="79"/>
      <c r="J11" s="81">
        <v>5</v>
      </c>
      <c r="K11" s="80"/>
      <c r="L11" s="80"/>
      <c r="M11" s="82">
        <f t="shared" si="2"/>
        <v>17</v>
      </c>
      <c r="N11" s="83">
        <f t="shared" si="3"/>
        <v>5</v>
      </c>
      <c r="O11" s="84">
        <f t="shared" si="1"/>
        <v>22</v>
      </c>
    </row>
    <row r="12" spans="1:15" x14ac:dyDescent="0.2">
      <c r="A12" s="67" t="s">
        <v>143</v>
      </c>
      <c r="B12" s="75" cm="1">
        <f t="array" ref="B12:D12">Anagrafica26!S295:U295</f>
        <v>3.9</v>
      </c>
      <c r="C12" s="76">
        <v>0</v>
      </c>
      <c r="D12" s="77">
        <v>3.9</v>
      </c>
      <c r="E12" s="78">
        <f t="shared" si="0"/>
        <v>4.5</v>
      </c>
      <c r="F12" s="78"/>
      <c r="G12" s="79"/>
      <c r="H12" s="80"/>
      <c r="I12" s="79">
        <v>4</v>
      </c>
      <c r="J12" s="81"/>
      <c r="K12" s="80"/>
      <c r="L12" s="80"/>
      <c r="M12" s="82">
        <f t="shared" si="2"/>
        <v>8.5</v>
      </c>
      <c r="N12" s="83">
        <f t="shared" si="3"/>
        <v>0</v>
      </c>
      <c r="O12" s="84">
        <f t="shared" si="1"/>
        <v>8.5</v>
      </c>
    </row>
    <row r="13" spans="1:15" x14ac:dyDescent="0.2">
      <c r="A13" s="67" t="s">
        <v>35</v>
      </c>
      <c r="B13" s="75" cm="1">
        <f t="array" ref="B13:D13">Anagrafica26!S296:U296</f>
        <v>3.4000000000000008</v>
      </c>
      <c r="C13" s="76">
        <v>11.95</v>
      </c>
      <c r="D13" s="77">
        <v>15.35</v>
      </c>
      <c r="E13" s="78">
        <f t="shared" si="0"/>
        <v>18.5</v>
      </c>
      <c r="F13" s="78"/>
      <c r="G13" s="79"/>
      <c r="H13" s="80"/>
      <c r="I13" s="79">
        <v>9</v>
      </c>
      <c r="J13" s="81">
        <v>12</v>
      </c>
      <c r="K13" s="80"/>
      <c r="L13" s="80"/>
      <c r="M13" s="82">
        <f>E13+F13+G13+I13+K13</f>
        <v>27.5</v>
      </c>
      <c r="N13" s="83">
        <f t="shared" si="3"/>
        <v>12</v>
      </c>
      <c r="O13" s="84">
        <f t="shared" si="1"/>
        <v>39.5</v>
      </c>
    </row>
    <row r="14" spans="1:15" x14ac:dyDescent="0.2">
      <c r="A14" s="67" t="s">
        <v>590</v>
      </c>
      <c r="B14" s="75" cm="1">
        <f t="array" ref="B14:D14">Anagrafica26!S297:U297</f>
        <v>0.25</v>
      </c>
      <c r="C14" s="76">
        <v>0.25</v>
      </c>
      <c r="D14" s="77">
        <v>0.5</v>
      </c>
      <c r="E14" s="78">
        <f t="shared" si="0"/>
        <v>0.5</v>
      </c>
      <c r="F14" s="78"/>
      <c r="G14" s="79"/>
      <c r="H14" s="80"/>
      <c r="I14" s="79">
        <v>3</v>
      </c>
      <c r="J14" s="81"/>
      <c r="K14" s="80"/>
      <c r="L14" s="80"/>
      <c r="M14" s="82">
        <f>E14+F14+G14+I14+K14</f>
        <v>3.5</v>
      </c>
      <c r="N14" s="83">
        <f t="shared" si="3"/>
        <v>0</v>
      </c>
      <c r="O14" s="84">
        <f t="shared" si="1"/>
        <v>3.5</v>
      </c>
    </row>
    <row r="15" spans="1:15" x14ac:dyDescent="0.2">
      <c r="A15" s="67" t="s">
        <v>30</v>
      </c>
      <c r="B15" s="75" cm="1">
        <f t="array" ref="B15:D15">Anagrafica26!S298:U298</f>
        <v>4.6499999999999995</v>
      </c>
      <c r="C15" s="76">
        <v>0</v>
      </c>
      <c r="D15" s="77">
        <v>4.6499999999999995</v>
      </c>
      <c r="E15" s="78">
        <f>MAX(0.5,MROUND(1.2*D15,0.5))</f>
        <v>5.5</v>
      </c>
      <c r="F15" s="78"/>
      <c r="G15" s="79"/>
      <c r="H15" s="80"/>
      <c r="I15" s="79">
        <v>12</v>
      </c>
      <c r="J15" s="81">
        <v>3</v>
      </c>
      <c r="K15" s="80"/>
      <c r="L15" s="80"/>
      <c r="M15" s="82">
        <f t="shared" si="2"/>
        <v>17.5</v>
      </c>
      <c r="N15" s="83">
        <f t="shared" si="3"/>
        <v>3</v>
      </c>
      <c r="O15" s="84">
        <f t="shared" si="1"/>
        <v>20.5</v>
      </c>
    </row>
    <row r="16" spans="1:15" x14ac:dyDescent="0.2">
      <c r="A16" s="67" t="s">
        <v>49</v>
      </c>
      <c r="B16" s="75" cm="1">
        <f t="array" ref="B16:D16">Anagrafica26!S299:U299</f>
        <v>2.5000000000000004</v>
      </c>
      <c r="C16" s="76">
        <v>0.75000000000000011</v>
      </c>
      <c r="D16" s="77">
        <v>3.2500000000000004</v>
      </c>
      <c r="E16" s="78">
        <f>MAX(0.5,MROUND(1.2*D16,0.5))</f>
        <v>4</v>
      </c>
      <c r="F16" s="78">
        <v>2.5</v>
      </c>
      <c r="G16" s="79"/>
      <c r="H16" s="80"/>
      <c r="I16" s="79">
        <v>15</v>
      </c>
      <c r="J16" s="81"/>
      <c r="K16" s="80"/>
      <c r="L16" s="80"/>
      <c r="M16" s="82">
        <f t="shared" si="2"/>
        <v>21.5</v>
      </c>
      <c r="N16" s="83">
        <f t="shared" si="3"/>
        <v>0</v>
      </c>
      <c r="O16" s="84">
        <f t="shared" si="1"/>
        <v>21.5</v>
      </c>
    </row>
    <row r="17" spans="1:15" x14ac:dyDescent="0.2">
      <c r="A17" s="67" t="s">
        <v>45</v>
      </c>
      <c r="B17" s="75" cm="1">
        <f t="array" ref="B17:D17">Anagrafica26!S300:U300</f>
        <v>2.4000000000000008</v>
      </c>
      <c r="C17" s="76">
        <v>1.0000000000000002</v>
      </c>
      <c r="D17" s="77">
        <v>3.4000000000000012</v>
      </c>
      <c r="E17" s="78">
        <f>MAX(0.5,MROUND(1.2*D17,0.5))</f>
        <v>4</v>
      </c>
      <c r="F17" s="78"/>
      <c r="G17" s="79"/>
      <c r="H17" s="80"/>
      <c r="I17" s="79">
        <v>7.5</v>
      </c>
      <c r="J17" s="81"/>
      <c r="K17" s="80"/>
      <c r="L17" s="80"/>
      <c r="M17" s="82">
        <f t="shared" si="2"/>
        <v>11.5</v>
      </c>
      <c r="N17" s="83">
        <f t="shared" si="3"/>
        <v>0</v>
      </c>
      <c r="O17" s="84">
        <f t="shared" si="1"/>
        <v>11.5</v>
      </c>
    </row>
    <row r="18" spans="1:15" x14ac:dyDescent="0.2">
      <c r="A18" s="67" t="s">
        <v>33</v>
      </c>
      <c r="B18" s="75" cm="1">
        <f t="array" ref="B18:D18">Anagrafica26!S301:U301</f>
        <v>3.5500000000000007</v>
      </c>
      <c r="C18" s="76">
        <v>1.05</v>
      </c>
      <c r="D18" s="77">
        <v>4.6000000000000005</v>
      </c>
      <c r="E18" s="78">
        <f>MAX(0.5,MROUND(1.2*D18,0.5))</f>
        <v>5.5</v>
      </c>
      <c r="F18" s="78">
        <v>5</v>
      </c>
      <c r="I18" s="79"/>
      <c r="J18" s="81"/>
      <c r="M18" s="82">
        <f>E18+F18+G18+I18+K18</f>
        <v>10.5</v>
      </c>
      <c r="N18" s="83">
        <f>H18+J18+L18</f>
        <v>0</v>
      </c>
      <c r="O18" s="84">
        <f>M18+N18</f>
        <v>10.5</v>
      </c>
    </row>
    <row r="19" spans="1:15" x14ac:dyDescent="0.2">
      <c r="A19" s="67" t="s">
        <v>98</v>
      </c>
      <c r="B19" s="75" cm="1">
        <f t="array" ref="B19:D19">Anagrafica26!S302:U302</f>
        <v>1.9500000000000002</v>
      </c>
      <c r="C19" s="76">
        <v>1.8</v>
      </c>
      <c r="D19" s="77">
        <v>3.75</v>
      </c>
      <c r="E19" s="78">
        <f t="shared" si="0"/>
        <v>4.5</v>
      </c>
      <c r="F19" s="78"/>
      <c r="G19" s="79"/>
      <c r="H19" s="80"/>
      <c r="I19" s="79">
        <v>17</v>
      </c>
      <c r="J19" s="81">
        <v>8</v>
      </c>
      <c r="K19" s="80"/>
      <c r="L19" s="80"/>
      <c r="M19" s="82">
        <f>E19+F19+G19+I19+K19</f>
        <v>21.5</v>
      </c>
      <c r="N19" s="83">
        <f>H19+J19+L19</f>
        <v>8</v>
      </c>
      <c r="O19" s="84">
        <f t="shared" si="1"/>
        <v>29.5</v>
      </c>
    </row>
    <row r="20" spans="1:15" x14ac:dyDescent="0.2">
      <c r="A20" s="67" t="s">
        <v>591</v>
      </c>
      <c r="B20" s="75" cm="1">
        <f t="array" ref="B20:D20">Anagrafica26!S303:U303</f>
        <v>1.2</v>
      </c>
      <c r="C20" s="76">
        <v>0</v>
      </c>
      <c r="D20" s="77">
        <v>1.2</v>
      </c>
      <c r="E20" s="78">
        <v>1</v>
      </c>
      <c r="F20" s="78"/>
      <c r="G20" s="79"/>
      <c r="H20" s="80"/>
      <c r="I20" s="79"/>
      <c r="J20" s="81"/>
      <c r="K20" s="80"/>
      <c r="L20" s="80"/>
      <c r="M20" s="82">
        <f>E20+F20+G20+I20+K20</f>
        <v>1</v>
      </c>
      <c r="N20" s="83">
        <f>H20+J20+L20</f>
        <v>0</v>
      </c>
      <c r="O20" s="84">
        <f t="shared" si="1"/>
        <v>1</v>
      </c>
    </row>
    <row r="21" spans="1:15" x14ac:dyDescent="0.2">
      <c r="A21" s="67" t="s">
        <v>593</v>
      </c>
      <c r="B21" s="75" cm="1">
        <f t="array" ref="B21:D21">Anagrafica26!S304:U304</f>
        <v>0.70000000000000007</v>
      </c>
      <c r="C21" s="76">
        <v>0</v>
      </c>
      <c r="D21" s="77">
        <v>0.70000000000000007</v>
      </c>
      <c r="E21" s="78">
        <f t="shared" ref="E21" si="4">MAX(0.5,MROUND(1.2*D21,0.5))</f>
        <v>1</v>
      </c>
      <c r="F21" s="78"/>
      <c r="G21" s="79"/>
      <c r="H21" s="80"/>
      <c r="I21" s="79"/>
      <c r="J21" s="81"/>
      <c r="K21" s="80"/>
      <c r="L21" s="80"/>
      <c r="M21" s="82">
        <f t="shared" ref="M21" si="5">E21+F21+G21+I21+K21</f>
        <v>1</v>
      </c>
      <c r="N21" s="83">
        <f t="shared" ref="N21" si="6">H21+J21+L21</f>
        <v>0</v>
      </c>
      <c r="O21" s="84">
        <f t="shared" ref="O21" si="7">M21+N21</f>
        <v>1</v>
      </c>
    </row>
    <row r="22" spans="1:15" x14ac:dyDescent="0.2">
      <c r="A22" s="67" t="s">
        <v>594</v>
      </c>
      <c r="B22" s="75" cm="1">
        <f t="array" ref="B22:D22">Anagrafica26!S305:U305</f>
        <v>2</v>
      </c>
      <c r="C22" s="76">
        <v>0</v>
      </c>
      <c r="D22" s="77">
        <v>2</v>
      </c>
      <c r="E22" s="78">
        <f t="shared" si="0"/>
        <v>2.5</v>
      </c>
      <c r="F22" s="78"/>
      <c r="G22" s="79"/>
      <c r="H22" s="80"/>
      <c r="I22" s="79">
        <v>7</v>
      </c>
      <c r="J22" s="81">
        <v>5</v>
      </c>
      <c r="K22" s="80"/>
      <c r="L22" s="80"/>
      <c r="M22" s="82">
        <f t="shared" si="2"/>
        <v>9.5</v>
      </c>
      <c r="N22" s="83">
        <f t="shared" si="3"/>
        <v>5</v>
      </c>
      <c r="O22" s="84">
        <f t="shared" si="1"/>
        <v>14.5</v>
      </c>
    </row>
    <row r="23" spans="1:15" x14ac:dyDescent="0.2">
      <c r="A23" s="67" t="s">
        <v>592</v>
      </c>
      <c r="B23" s="75" cm="1">
        <f t="array" ref="B23:D23">Anagrafica26!S306:U306</f>
        <v>2.4000000000000004</v>
      </c>
      <c r="C23" s="76">
        <v>0</v>
      </c>
      <c r="D23" s="77">
        <v>2.4000000000000004</v>
      </c>
      <c r="E23" s="78">
        <f t="shared" si="0"/>
        <v>3</v>
      </c>
      <c r="F23" s="78"/>
      <c r="G23" s="79"/>
      <c r="H23" s="80"/>
      <c r="I23" s="79">
        <v>8.5</v>
      </c>
      <c r="J23" s="81">
        <v>2</v>
      </c>
      <c r="K23" s="80"/>
      <c r="L23" s="80"/>
      <c r="M23" s="82">
        <f t="shared" si="2"/>
        <v>11.5</v>
      </c>
      <c r="N23" s="83">
        <f t="shared" si="3"/>
        <v>2</v>
      </c>
      <c r="O23" s="84">
        <f t="shared" si="1"/>
        <v>13.5</v>
      </c>
    </row>
    <row r="24" spans="1:15" x14ac:dyDescent="0.2">
      <c r="A24" s="67" t="s">
        <v>158</v>
      </c>
      <c r="B24" s="75" cm="1">
        <f t="array" ref="B24:D24">Anagrafica26!S307:U307</f>
        <v>2.9000000000000004</v>
      </c>
      <c r="C24" s="76">
        <v>0</v>
      </c>
      <c r="D24" s="77">
        <v>2.9000000000000004</v>
      </c>
      <c r="E24" s="78">
        <f>MAX(0.5,MROUND(1.2*D24,0.5))</f>
        <v>3.5</v>
      </c>
      <c r="F24" s="78">
        <v>2.5</v>
      </c>
      <c r="G24" s="79"/>
      <c r="H24" s="80"/>
      <c r="I24" s="79"/>
      <c r="J24" s="81"/>
      <c r="K24" s="80"/>
      <c r="L24" s="80"/>
      <c r="M24" s="82">
        <f t="shared" si="2"/>
        <v>6</v>
      </c>
      <c r="N24" s="83">
        <f t="shared" si="3"/>
        <v>0</v>
      </c>
      <c r="O24" s="84">
        <f t="shared" si="1"/>
        <v>6</v>
      </c>
    </row>
    <row r="25" spans="1:15" x14ac:dyDescent="0.2">
      <c r="A25" s="27" t="s">
        <v>492</v>
      </c>
      <c r="B25" s="86">
        <f t="shared" ref="B25:L25" si="8">SUM(B5:B24)</f>
        <v>55.350000000000009</v>
      </c>
      <c r="C25" s="87">
        <f t="shared" si="8"/>
        <v>18</v>
      </c>
      <c r="D25" s="88">
        <f t="shared" si="8"/>
        <v>73.350000000000023</v>
      </c>
      <c r="E25" s="89">
        <f t="shared" si="8"/>
        <v>87.5</v>
      </c>
      <c r="F25" s="89">
        <f t="shared" si="8"/>
        <v>26.5</v>
      </c>
      <c r="G25" s="90">
        <f t="shared" si="8"/>
        <v>211.5</v>
      </c>
      <c r="H25" s="91">
        <f t="shared" si="8"/>
        <v>90.5</v>
      </c>
      <c r="I25" s="92">
        <f t="shared" si="8"/>
        <v>155.5</v>
      </c>
      <c r="J25" s="93">
        <f t="shared" si="8"/>
        <v>57</v>
      </c>
      <c r="K25" s="91">
        <f t="shared" si="8"/>
        <v>28</v>
      </c>
      <c r="L25" s="94">
        <f t="shared" si="8"/>
        <v>47</v>
      </c>
      <c r="M25" s="90">
        <f>E25+F25+G25+I25+K25</f>
        <v>509</v>
      </c>
      <c r="N25" s="91">
        <f>H25+L25+J25</f>
        <v>194.5</v>
      </c>
      <c r="O25" s="94">
        <f>M25+N25</f>
        <v>703.5</v>
      </c>
    </row>
    <row r="26" spans="1:15" x14ac:dyDescent="0.2">
      <c r="A26" s="54" t="s">
        <v>583</v>
      </c>
      <c r="B26" s="55" t="s">
        <v>584</v>
      </c>
      <c r="C26" s="56" t="s">
        <v>585</v>
      </c>
      <c r="D26" s="57" t="s">
        <v>586</v>
      </c>
      <c r="E26" s="72" t="s">
        <v>595</v>
      </c>
      <c r="F26" s="72" t="s">
        <v>596</v>
      </c>
      <c r="G26" s="55" t="s">
        <v>597</v>
      </c>
      <c r="H26" s="56" t="s">
        <v>598</v>
      </c>
      <c r="I26" s="55" t="s">
        <v>599</v>
      </c>
      <c r="J26" s="57" t="s">
        <v>600</v>
      </c>
      <c r="K26" s="56" t="s">
        <v>601</v>
      </c>
      <c r="L26" s="57" t="s">
        <v>602</v>
      </c>
      <c r="M26" s="95" t="s">
        <v>603</v>
      </c>
      <c r="N26" s="96" t="s">
        <v>604</v>
      </c>
      <c r="O26" s="97" t="s">
        <v>605</v>
      </c>
    </row>
    <row r="28" spans="1:15" x14ac:dyDescent="0.2">
      <c r="L28" s="186" t="s">
        <v>715</v>
      </c>
      <c r="M28" s="164"/>
      <c r="N28" s="16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D8D9D-6683-8440-8F39-6E587B8B6DBE}">
  <dimension ref="A1:V22"/>
  <sheetViews>
    <sheetView zoomScale="110" zoomScaleNormal="110" workbookViewId="0">
      <selection activeCell="U3" sqref="U3"/>
    </sheetView>
  </sheetViews>
  <sheetFormatPr baseColWidth="10" defaultRowHeight="16" x14ac:dyDescent="0.2"/>
  <cols>
    <col min="1" max="1" width="10.33203125" customWidth="1"/>
    <col min="2" max="2" width="9.83203125" customWidth="1"/>
    <col min="7" max="7" width="10.1640625" customWidth="1"/>
    <col min="8" max="8" width="9.33203125" customWidth="1"/>
    <col min="9" max="9" width="9.5" customWidth="1"/>
    <col min="10" max="10" width="9" customWidth="1"/>
    <col min="11" max="11" width="8.5" customWidth="1"/>
    <col min="12" max="12" width="7.83203125" customWidth="1"/>
    <col min="13" max="13" width="9.1640625" customWidth="1"/>
    <col min="14" max="14" width="8.5" customWidth="1"/>
    <col min="15" max="15" width="9.83203125" customWidth="1"/>
    <col min="16" max="16" width="8.6640625" customWidth="1"/>
    <col min="17" max="17" width="9.33203125" customWidth="1"/>
    <col min="18" max="18" width="9.1640625" customWidth="1"/>
  </cols>
  <sheetData>
    <row r="1" spans="1:22" x14ac:dyDescent="0.2">
      <c r="A1" s="98" t="s">
        <v>3</v>
      </c>
      <c r="B1" s="99" t="s">
        <v>606</v>
      </c>
      <c r="C1" s="98" t="s">
        <v>607</v>
      </c>
      <c r="D1" s="100" t="s">
        <v>608</v>
      </c>
      <c r="E1" s="98" t="s">
        <v>609</v>
      </c>
      <c r="F1" s="99" t="s">
        <v>610</v>
      </c>
      <c r="G1" s="98" t="s">
        <v>611</v>
      </c>
      <c r="H1" s="99" t="s">
        <v>612</v>
      </c>
      <c r="I1" s="98" t="s">
        <v>613</v>
      </c>
      <c r="J1" s="99" t="s">
        <v>614</v>
      </c>
      <c r="K1" s="98" t="s">
        <v>615</v>
      </c>
      <c r="L1" s="99" t="s">
        <v>616</v>
      </c>
      <c r="M1" s="100" t="s">
        <v>664</v>
      </c>
      <c r="N1" s="100" t="s">
        <v>665</v>
      </c>
      <c r="O1" s="98" t="s">
        <v>617</v>
      </c>
      <c r="P1" s="99" t="s">
        <v>618</v>
      </c>
      <c r="Q1" s="100" t="s">
        <v>619</v>
      </c>
      <c r="R1" s="100" t="s">
        <v>620</v>
      </c>
      <c r="S1" s="98" t="s">
        <v>621</v>
      </c>
      <c r="T1" s="99" t="s">
        <v>622</v>
      </c>
      <c r="U1" t="s">
        <v>623</v>
      </c>
      <c r="V1" t="s">
        <v>624</v>
      </c>
    </row>
    <row r="2" spans="1:22" x14ac:dyDescent="0.2">
      <c r="A2" s="101" t="s">
        <v>10</v>
      </c>
      <c r="B2" s="102"/>
      <c r="C2" s="101">
        <v>37</v>
      </c>
      <c r="D2" s="103"/>
      <c r="E2" s="101">
        <v>32</v>
      </c>
      <c r="F2" s="102"/>
      <c r="G2" s="101">
        <v>4</v>
      </c>
      <c r="H2" s="102"/>
      <c r="I2" s="101">
        <v>5</v>
      </c>
      <c r="J2" s="102" t="s">
        <v>625</v>
      </c>
      <c r="K2" s="101"/>
      <c r="L2" s="102" t="s">
        <v>625</v>
      </c>
      <c r="M2" s="103">
        <v>1</v>
      </c>
      <c r="N2" s="103"/>
      <c r="O2" s="101">
        <v>5</v>
      </c>
      <c r="P2" s="102" t="s">
        <v>625</v>
      </c>
      <c r="Q2" s="103"/>
      <c r="R2" s="103"/>
      <c r="S2" s="101">
        <v>84</v>
      </c>
      <c r="T2" s="102"/>
      <c r="U2" s="103">
        <f>requests_s_csn1_rd_fcc__2[[#This Row],[totali]]-requests_s_csn1_rd_fcc__2[[#This Row],[missioni]]</f>
        <v>47</v>
      </c>
      <c r="V2" s="103">
        <f>requests_s_csn1_rd_fcc__2[[#This Row],[totali_sj]]-requests_s_csn1_rd_fcc__2[[#This Row],[missioni_sj]]</f>
        <v>0</v>
      </c>
    </row>
    <row r="3" spans="1:22" x14ac:dyDescent="0.2">
      <c r="A3" s="101" t="s">
        <v>19</v>
      </c>
      <c r="B3" s="102"/>
      <c r="C3" s="101">
        <v>224.5</v>
      </c>
      <c r="D3" s="103">
        <v>105.5</v>
      </c>
      <c r="E3" s="101">
        <v>12</v>
      </c>
      <c r="F3" s="102">
        <v>12</v>
      </c>
      <c r="G3" s="101">
        <v>2</v>
      </c>
      <c r="H3" s="102"/>
      <c r="I3" s="101"/>
      <c r="J3" s="102" t="s">
        <v>625</v>
      </c>
      <c r="K3" s="101"/>
      <c r="L3" s="102" t="s">
        <v>625</v>
      </c>
      <c r="M3" s="103"/>
      <c r="N3" s="103"/>
      <c r="O3" s="101"/>
      <c r="P3" s="102" t="s">
        <v>625</v>
      </c>
      <c r="Q3" s="103"/>
      <c r="R3" s="103"/>
      <c r="S3" s="101">
        <v>238.5</v>
      </c>
      <c r="T3" s="102">
        <v>117.5</v>
      </c>
      <c r="U3" s="103">
        <f>requests_s_csn1_rd_fcc__2[[#This Row],[totali]]-requests_s_csn1_rd_fcc__2[[#This Row],[missioni]]</f>
        <v>14</v>
      </c>
      <c r="V3" s="103">
        <f>requests_s_csn1_rd_fcc__2[[#This Row],[totali_sj]]-requests_s_csn1_rd_fcc__2[[#This Row],[missioni_sj]]</f>
        <v>12</v>
      </c>
    </row>
    <row r="4" spans="1:22" x14ac:dyDescent="0.2">
      <c r="A4" s="101" t="s">
        <v>16</v>
      </c>
      <c r="B4" s="102" t="b">
        <v>1</v>
      </c>
      <c r="C4" s="101">
        <v>1.5</v>
      </c>
      <c r="D4" s="103">
        <v>3</v>
      </c>
      <c r="E4" s="104">
        <v>2</v>
      </c>
      <c r="F4" s="102"/>
      <c r="G4" s="101"/>
      <c r="H4" s="102"/>
      <c r="I4" s="101"/>
      <c r="J4" s="102" t="s">
        <v>625</v>
      </c>
      <c r="K4" s="101"/>
      <c r="L4" s="102" t="s">
        <v>625</v>
      </c>
      <c r="M4" s="103"/>
      <c r="N4" s="103"/>
      <c r="O4" s="101"/>
      <c r="P4" s="102" t="s">
        <v>625</v>
      </c>
      <c r="Q4" s="103"/>
      <c r="R4" s="103"/>
      <c r="S4" s="104">
        <v>3.5</v>
      </c>
      <c r="T4" s="102">
        <v>3</v>
      </c>
      <c r="U4" s="103">
        <f>requests_s_csn1_rd_fcc__2[[#This Row],[totali]]-requests_s_csn1_rd_fcc__2[[#This Row],[missioni]]</f>
        <v>2</v>
      </c>
      <c r="V4" s="103">
        <f>requests_s_csn1_rd_fcc__2[[#This Row],[totali_sj]]-requests_s_csn1_rd_fcc__2[[#This Row],[missioni_sj]]</f>
        <v>0</v>
      </c>
    </row>
    <row r="5" spans="1:22" x14ac:dyDescent="0.2">
      <c r="A5" s="101" t="s">
        <v>117</v>
      </c>
      <c r="B5" s="102"/>
      <c r="C5" s="101">
        <v>20</v>
      </c>
      <c r="D5" s="103"/>
      <c r="E5" s="101">
        <v>2</v>
      </c>
      <c r="F5" s="102"/>
      <c r="G5" s="101">
        <v>2</v>
      </c>
      <c r="H5" s="102"/>
      <c r="I5" s="101"/>
      <c r="J5" s="102" t="s">
        <v>625</v>
      </c>
      <c r="K5" s="101"/>
      <c r="L5" s="102" t="s">
        <v>625</v>
      </c>
      <c r="M5" s="103">
        <v>4</v>
      </c>
      <c r="N5" s="103"/>
      <c r="O5" s="101">
        <v>15</v>
      </c>
      <c r="P5" s="102" t="s">
        <v>625</v>
      </c>
      <c r="Q5" s="103"/>
      <c r="R5" s="103"/>
      <c r="S5" s="104">
        <v>43</v>
      </c>
      <c r="T5" s="102">
        <v>0</v>
      </c>
      <c r="U5" s="103">
        <f>requests_s_csn1_rd_fcc__2[[#This Row],[totali]]-requests_s_csn1_rd_fcc__2[[#This Row],[missioni]]</f>
        <v>23</v>
      </c>
      <c r="V5" s="103">
        <f>requests_s_csn1_rd_fcc__2[[#This Row],[totali_sj]]-requests_s_csn1_rd_fcc__2[[#This Row],[missioni_sj]]</f>
        <v>0</v>
      </c>
    </row>
    <row r="6" spans="1:22" x14ac:dyDescent="0.2">
      <c r="A6" s="101" t="s">
        <v>123</v>
      </c>
      <c r="B6" s="102" t="b">
        <v>1</v>
      </c>
      <c r="C6" s="101">
        <v>1.5</v>
      </c>
      <c r="D6" s="103">
        <v>4</v>
      </c>
      <c r="E6" s="101">
        <v>3</v>
      </c>
      <c r="F6" s="102"/>
      <c r="G6" s="101"/>
      <c r="H6" s="102"/>
      <c r="I6" s="101"/>
      <c r="J6" s="102" t="s">
        <v>625</v>
      </c>
      <c r="K6" s="101"/>
      <c r="L6" s="102" t="s">
        <v>625</v>
      </c>
      <c r="M6" s="103"/>
      <c r="N6" s="103"/>
      <c r="O6" s="101"/>
      <c r="P6" s="102" t="s">
        <v>625</v>
      </c>
      <c r="Q6" s="103"/>
      <c r="R6" s="103"/>
      <c r="S6" s="101">
        <v>4.5</v>
      </c>
      <c r="T6" s="102">
        <v>4</v>
      </c>
      <c r="U6" s="103">
        <f>requests_s_csn1_rd_fcc__2[[#This Row],[totali]]-requests_s_csn1_rd_fcc__2[[#This Row],[missioni]]</f>
        <v>3</v>
      </c>
      <c r="V6" s="103">
        <f>requests_s_csn1_rd_fcc__2[[#This Row],[totali_sj]]-requests_s_csn1_rd_fcc__2[[#This Row],[missioni_sj]]</f>
        <v>0</v>
      </c>
    </row>
    <row r="7" spans="1:22" x14ac:dyDescent="0.2">
      <c r="A7" s="101" t="s">
        <v>256</v>
      </c>
      <c r="B7" s="102"/>
      <c r="C7" s="101">
        <v>17</v>
      </c>
      <c r="D7" s="103"/>
      <c r="E7" s="101">
        <v>21.5</v>
      </c>
      <c r="F7" s="102"/>
      <c r="G7" s="101"/>
      <c r="H7" s="102"/>
      <c r="I7" s="101">
        <v>4</v>
      </c>
      <c r="J7" s="102" t="s">
        <v>625</v>
      </c>
      <c r="K7" s="101"/>
      <c r="L7" s="102" t="s">
        <v>625</v>
      </c>
      <c r="M7" s="103"/>
      <c r="N7" s="103"/>
      <c r="O7" s="101"/>
      <c r="P7" s="102" t="s">
        <v>625</v>
      </c>
      <c r="Q7" s="103"/>
      <c r="R7" s="103"/>
      <c r="S7" s="101">
        <v>42.5</v>
      </c>
      <c r="T7" s="102">
        <v>0</v>
      </c>
      <c r="U7" s="103">
        <f>requests_s_csn1_rd_fcc__2[[#This Row],[totali]]-requests_s_csn1_rd_fcc__2[[#This Row],[missioni]]</f>
        <v>25.5</v>
      </c>
      <c r="V7" s="103">
        <f>requests_s_csn1_rd_fcc__2[[#This Row],[totali_sj]]-requests_s_csn1_rd_fcc__2[[#This Row],[missioni_sj]]</f>
        <v>0</v>
      </c>
    </row>
    <row r="8" spans="1:22" x14ac:dyDescent="0.2">
      <c r="A8" s="101" t="s">
        <v>75</v>
      </c>
      <c r="B8" s="102"/>
      <c r="C8" s="101">
        <v>17.5</v>
      </c>
      <c r="D8" s="103">
        <v>5</v>
      </c>
      <c r="E8" s="101">
        <v>24</v>
      </c>
      <c r="F8" s="102">
        <v>13</v>
      </c>
      <c r="G8" s="101"/>
      <c r="H8" s="102"/>
      <c r="I8" s="101"/>
      <c r="J8" s="102" t="s">
        <v>625</v>
      </c>
      <c r="K8" s="101"/>
      <c r="L8" s="102" t="s">
        <v>625</v>
      </c>
      <c r="M8" s="103"/>
      <c r="N8" s="103"/>
      <c r="O8" s="101"/>
      <c r="P8" s="102" t="s">
        <v>625</v>
      </c>
      <c r="Q8" s="103"/>
      <c r="R8" s="103"/>
      <c r="S8" s="101">
        <v>41.5</v>
      </c>
      <c r="T8" s="102">
        <v>18</v>
      </c>
      <c r="U8" s="103">
        <f>requests_s_csn1_rd_fcc__2[[#This Row],[totali]]-requests_s_csn1_rd_fcc__2[[#This Row],[missioni]]</f>
        <v>24</v>
      </c>
      <c r="V8" s="103">
        <f>requests_s_csn1_rd_fcc__2[[#This Row],[totali_sj]]-requests_s_csn1_rd_fcc__2[[#This Row],[missioni_sj]]</f>
        <v>13</v>
      </c>
    </row>
    <row r="9" spans="1:22" x14ac:dyDescent="0.2">
      <c r="A9" s="101" t="s">
        <v>143</v>
      </c>
      <c r="B9" s="102"/>
      <c r="C9" s="101">
        <v>8</v>
      </c>
      <c r="D9" s="103"/>
      <c r="E9" s="101"/>
      <c r="F9" s="102"/>
      <c r="G9" s="101"/>
      <c r="H9" s="102"/>
      <c r="I9" s="101"/>
      <c r="J9" s="102" t="s">
        <v>625</v>
      </c>
      <c r="K9" s="101"/>
      <c r="L9" s="102" t="s">
        <v>625</v>
      </c>
      <c r="M9" s="103"/>
      <c r="N9" s="103"/>
      <c r="O9" s="101">
        <v>25</v>
      </c>
      <c r="P9" s="102" t="s">
        <v>625</v>
      </c>
      <c r="Q9" s="103"/>
      <c r="R9" s="103"/>
      <c r="S9" s="101">
        <v>33</v>
      </c>
      <c r="T9" s="102">
        <v>0</v>
      </c>
      <c r="U9" s="103">
        <f>requests_s_csn1_rd_fcc__2[[#This Row],[totali]]-requests_s_csn1_rd_fcc__2[[#This Row],[missioni]]</f>
        <v>25</v>
      </c>
      <c r="V9" s="103">
        <f>requests_s_csn1_rd_fcc__2[[#This Row],[totali_sj]]-requests_s_csn1_rd_fcc__2[[#This Row],[missioni_sj]]</f>
        <v>0</v>
      </c>
    </row>
    <row r="10" spans="1:22" x14ac:dyDescent="0.2">
      <c r="A10" s="101" t="s">
        <v>35</v>
      </c>
      <c r="B10" s="102"/>
      <c r="C10" s="101">
        <v>9</v>
      </c>
      <c r="D10" s="103">
        <v>12</v>
      </c>
      <c r="E10" s="101">
        <v>60</v>
      </c>
      <c r="F10" s="102">
        <v>15</v>
      </c>
      <c r="G10" s="101"/>
      <c r="H10" s="102"/>
      <c r="I10" s="101"/>
      <c r="J10" s="102" t="s">
        <v>625</v>
      </c>
      <c r="K10" s="101">
        <v>10</v>
      </c>
      <c r="L10" s="102" t="s">
        <v>625</v>
      </c>
      <c r="M10" s="103"/>
      <c r="N10" s="103"/>
      <c r="O10" s="101"/>
      <c r="P10" s="102" t="s">
        <v>625</v>
      </c>
      <c r="Q10" s="103"/>
      <c r="R10" s="103"/>
      <c r="S10" s="101">
        <v>79</v>
      </c>
      <c r="T10" s="102">
        <v>27</v>
      </c>
      <c r="U10" s="103">
        <f>requests_s_csn1_rd_fcc__2[[#This Row],[totali]]-requests_s_csn1_rd_fcc__2[[#This Row],[missioni]]</f>
        <v>70</v>
      </c>
      <c r="V10" s="103">
        <f>requests_s_csn1_rd_fcc__2[[#This Row],[totali_sj]]-requests_s_csn1_rd_fcc__2[[#This Row],[missioni_sj]]</f>
        <v>15</v>
      </c>
    </row>
    <row r="11" spans="1:22" x14ac:dyDescent="0.2">
      <c r="A11" s="101" t="s">
        <v>279</v>
      </c>
      <c r="B11" s="102" t="b">
        <v>1</v>
      </c>
      <c r="C11" s="101">
        <v>3.5</v>
      </c>
      <c r="D11" s="103"/>
      <c r="E11" s="101">
        <v>2</v>
      </c>
      <c r="F11" s="102"/>
      <c r="G11" s="101"/>
      <c r="H11" s="102"/>
      <c r="I11" s="101"/>
      <c r="J11" s="102" t="s">
        <v>625</v>
      </c>
      <c r="K11" s="101"/>
      <c r="L11" s="102" t="s">
        <v>625</v>
      </c>
      <c r="M11" s="103"/>
      <c r="N11" s="103"/>
      <c r="O11" s="101"/>
      <c r="P11" s="102" t="s">
        <v>625</v>
      </c>
      <c r="Q11" s="103"/>
      <c r="R11" s="103"/>
      <c r="S11" s="101">
        <v>5.5</v>
      </c>
      <c r="T11" s="102">
        <v>0</v>
      </c>
      <c r="U11" s="103">
        <f>requests_s_csn1_rd_fcc__2[[#This Row],[totali]]-requests_s_csn1_rd_fcc__2[[#This Row],[missioni]]</f>
        <v>2</v>
      </c>
      <c r="V11" s="103">
        <f>requests_s_csn1_rd_fcc__2[[#This Row],[totali_sj]]-requests_s_csn1_rd_fcc__2[[#This Row],[missioni_sj]]</f>
        <v>0</v>
      </c>
    </row>
    <row r="12" spans="1:22" x14ac:dyDescent="0.2">
      <c r="A12" s="101" t="s">
        <v>30</v>
      </c>
      <c r="B12" s="102"/>
      <c r="C12" s="101">
        <v>17.5</v>
      </c>
      <c r="D12" s="103"/>
      <c r="E12" s="101">
        <v>21</v>
      </c>
      <c r="F12" s="102"/>
      <c r="G12" s="101"/>
      <c r="H12" s="102"/>
      <c r="I12" s="101"/>
      <c r="J12" s="102" t="s">
        <v>625</v>
      </c>
      <c r="K12" s="101"/>
      <c r="L12" s="102" t="s">
        <v>625</v>
      </c>
      <c r="M12" s="103"/>
      <c r="N12" s="103"/>
      <c r="O12" s="101">
        <v>7.5</v>
      </c>
      <c r="P12" s="102" t="s">
        <v>625</v>
      </c>
      <c r="Q12" s="103"/>
      <c r="R12" s="103"/>
      <c r="S12" s="101">
        <v>46</v>
      </c>
      <c r="T12" s="102">
        <v>0</v>
      </c>
      <c r="U12" s="103">
        <f>requests_s_csn1_rd_fcc__2[[#This Row],[totali]]-requests_s_csn1_rd_fcc__2[[#This Row],[missioni]]</f>
        <v>28.5</v>
      </c>
      <c r="V12" s="103">
        <f>requests_s_csn1_rd_fcc__2[[#This Row],[totali_sj]]-requests_s_csn1_rd_fcc__2[[#This Row],[missioni_sj]]</f>
        <v>0</v>
      </c>
    </row>
    <row r="13" spans="1:22" x14ac:dyDescent="0.2">
      <c r="A13" s="101" t="s">
        <v>49</v>
      </c>
      <c r="B13" s="102"/>
      <c r="C13" s="101">
        <v>21.5</v>
      </c>
      <c r="D13" s="103"/>
      <c r="E13" s="101"/>
      <c r="F13" s="102"/>
      <c r="G13" s="101"/>
      <c r="H13" s="102"/>
      <c r="I13" s="101"/>
      <c r="J13" s="102" t="s">
        <v>625</v>
      </c>
      <c r="K13" s="101"/>
      <c r="L13" s="102" t="s">
        <v>625</v>
      </c>
      <c r="M13" s="103"/>
      <c r="N13" s="103"/>
      <c r="O13" s="101">
        <v>10</v>
      </c>
      <c r="P13" s="102"/>
      <c r="Q13" s="103"/>
      <c r="R13" s="103"/>
      <c r="S13" s="101">
        <v>31.5</v>
      </c>
      <c r="T13" s="102">
        <v>0</v>
      </c>
      <c r="U13" s="103">
        <f>requests_s_csn1_rd_fcc__2[[#This Row],[totali]]-requests_s_csn1_rd_fcc__2[[#This Row],[missioni]]</f>
        <v>10</v>
      </c>
      <c r="V13" s="103">
        <f>requests_s_csn1_rd_fcc__2[[#This Row],[totali_sj]]-requests_s_csn1_rd_fcc__2[[#This Row],[missioni_sj]]</f>
        <v>0</v>
      </c>
    </row>
    <row r="14" spans="1:22" x14ac:dyDescent="0.2">
      <c r="A14" s="101" t="s">
        <v>45</v>
      </c>
      <c r="B14" s="102"/>
      <c r="C14" s="101">
        <v>11.5</v>
      </c>
      <c r="D14" s="103"/>
      <c r="E14" s="101">
        <v>14.5</v>
      </c>
      <c r="F14" s="102"/>
      <c r="G14" s="101"/>
      <c r="H14" s="102"/>
      <c r="I14" s="101"/>
      <c r="J14" s="102"/>
      <c r="K14" s="101"/>
      <c r="L14" s="102"/>
      <c r="M14" s="103"/>
      <c r="N14" s="103"/>
      <c r="O14" s="101">
        <v>34</v>
      </c>
      <c r="P14" s="102"/>
      <c r="Q14" s="103"/>
      <c r="R14" s="103"/>
      <c r="S14" s="101">
        <v>60</v>
      </c>
      <c r="T14" s="102">
        <v>0</v>
      </c>
      <c r="U14" s="103">
        <f>requests_s_csn1_rd_fcc__2[[#This Row],[totali]]-requests_s_csn1_rd_fcc__2[[#This Row],[missioni]]</f>
        <v>48.5</v>
      </c>
      <c r="V14" s="103">
        <f>requests_s_csn1_rd_fcc__2[[#This Row],[totali_sj]]-requests_s_csn1_rd_fcc__2[[#This Row],[missioni_sj]]</f>
        <v>0</v>
      </c>
    </row>
    <row r="15" spans="1:22" x14ac:dyDescent="0.2">
      <c r="A15" s="101" t="s">
        <v>33</v>
      </c>
      <c r="B15" s="102"/>
      <c r="C15" s="101">
        <v>10.5</v>
      </c>
      <c r="D15" s="103"/>
      <c r="E15" s="101">
        <v>6.5</v>
      </c>
      <c r="F15" s="102"/>
      <c r="G15" s="101"/>
      <c r="H15" s="102"/>
      <c r="I15" s="101"/>
      <c r="J15" s="102" t="s">
        <v>625</v>
      </c>
      <c r="K15" s="101"/>
      <c r="L15" s="102" t="s">
        <v>625</v>
      </c>
      <c r="M15" s="103"/>
      <c r="N15" s="103"/>
      <c r="O15" s="101">
        <v>17</v>
      </c>
      <c r="P15" s="102">
        <v>7.5</v>
      </c>
      <c r="Q15" s="103"/>
      <c r="R15" s="103"/>
      <c r="S15" s="101">
        <v>34</v>
      </c>
      <c r="T15" s="102">
        <v>7.5</v>
      </c>
      <c r="U15" s="103">
        <f>requests_s_csn1_rd_fcc__2[[#This Row],[totali]]-requests_s_csn1_rd_fcc__2[[#This Row],[missioni]]</f>
        <v>23.5</v>
      </c>
      <c r="V15" s="103">
        <f>requests_s_csn1_rd_fcc__2[[#This Row],[totali_sj]]-requests_s_csn1_rd_fcc__2[[#This Row],[missioni_sj]]</f>
        <v>7.5</v>
      </c>
    </row>
    <row r="16" spans="1:22" x14ac:dyDescent="0.2">
      <c r="A16" s="101" t="s">
        <v>98</v>
      </c>
      <c r="B16" s="102"/>
      <c r="C16" s="101">
        <v>21.5</v>
      </c>
      <c r="D16" s="103">
        <v>8</v>
      </c>
      <c r="E16" s="101">
        <v>9</v>
      </c>
      <c r="F16" s="102">
        <v>18</v>
      </c>
      <c r="G16" s="101"/>
      <c r="H16" s="102"/>
      <c r="I16" s="101"/>
      <c r="J16" s="102">
        <v>5</v>
      </c>
      <c r="K16" s="101"/>
      <c r="L16" s="102" t="s">
        <v>625</v>
      </c>
      <c r="M16" s="103"/>
      <c r="N16" s="103"/>
      <c r="O16" s="101"/>
      <c r="P16" s="102">
        <v>3</v>
      </c>
      <c r="Q16" s="103"/>
      <c r="R16" s="103"/>
      <c r="S16" s="101">
        <v>30.5</v>
      </c>
      <c r="T16" s="102">
        <v>34</v>
      </c>
      <c r="U16" s="103">
        <f>requests_s_csn1_rd_fcc__2[[#This Row],[totali]]-requests_s_csn1_rd_fcc__2[[#This Row],[missioni]]</f>
        <v>9</v>
      </c>
      <c r="V16" s="103">
        <f>requests_s_csn1_rd_fcc__2[[#This Row],[totali_sj]]-requests_s_csn1_rd_fcc__2[[#This Row],[missioni_sj]]</f>
        <v>26</v>
      </c>
    </row>
    <row r="17" spans="1:22" x14ac:dyDescent="0.2">
      <c r="A17" s="101" t="s">
        <v>250</v>
      </c>
      <c r="B17" s="102" t="b">
        <v>1</v>
      </c>
      <c r="C17" s="101"/>
      <c r="D17" s="103"/>
      <c r="E17" s="101"/>
      <c r="F17" s="102"/>
      <c r="G17" s="101"/>
      <c r="H17" s="102"/>
      <c r="I17" s="101"/>
      <c r="J17" s="102" t="s">
        <v>625</v>
      </c>
      <c r="K17" s="101"/>
      <c r="L17" s="102" t="s">
        <v>625</v>
      </c>
      <c r="M17" s="103"/>
      <c r="N17" s="103"/>
      <c r="O17" s="101"/>
      <c r="P17" s="102" t="s">
        <v>625</v>
      </c>
      <c r="Q17" s="103"/>
      <c r="R17" s="103"/>
      <c r="S17" s="101"/>
      <c r="T17" s="102"/>
      <c r="U17" s="103">
        <f>requests_s_csn1_rd_fcc__2[[#This Row],[totali]]-requests_s_csn1_rd_fcc__2[[#This Row],[missioni]]</f>
        <v>0</v>
      </c>
      <c r="V17" s="103">
        <f>requests_s_csn1_rd_fcc__2[[#This Row],[totali_sj]]-requests_s_csn1_rd_fcc__2[[#This Row],[missioni_sj]]</f>
        <v>0</v>
      </c>
    </row>
    <row r="18" spans="1:22" x14ac:dyDescent="0.2">
      <c r="A18" s="101" t="s">
        <v>114</v>
      </c>
      <c r="B18" s="102" t="b">
        <v>1</v>
      </c>
      <c r="C18" s="101"/>
      <c r="D18" s="103"/>
      <c r="E18" s="101"/>
      <c r="F18" s="102"/>
      <c r="G18" s="101"/>
      <c r="H18" s="102"/>
      <c r="I18" s="101"/>
      <c r="J18" s="102" t="s">
        <v>625</v>
      </c>
      <c r="K18" s="101"/>
      <c r="L18" s="102" t="s">
        <v>625</v>
      </c>
      <c r="M18" s="103"/>
      <c r="N18" s="103"/>
      <c r="O18" s="101"/>
      <c r="P18" s="102" t="s">
        <v>625</v>
      </c>
      <c r="Q18" s="103"/>
      <c r="R18" s="103"/>
      <c r="S18" s="101"/>
      <c r="T18" s="102"/>
      <c r="U18" s="103">
        <f>requests_s_csn1_rd_fcc__2[[#This Row],[totali]]-requests_s_csn1_rd_fcc__2[[#This Row],[missioni]]</f>
        <v>0</v>
      </c>
      <c r="V18" s="103">
        <f>requests_s_csn1_rd_fcc__2[[#This Row],[totali_sj]]-requests_s_csn1_rd_fcc__2[[#This Row],[missioni_sj]]</f>
        <v>0</v>
      </c>
    </row>
    <row r="19" spans="1:22" x14ac:dyDescent="0.2">
      <c r="A19" s="101" t="s">
        <v>84</v>
      </c>
      <c r="B19" s="102"/>
      <c r="C19" s="101">
        <v>9.5</v>
      </c>
      <c r="D19" s="103">
        <v>5</v>
      </c>
      <c r="E19" s="101">
        <v>17.5</v>
      </c>
      <c r="F19" s="102"/>
      <c r="G19" s="101"/>
      <c r="H19" s="102"/>
      <c r="I19" s="101">
        <v>1</v>
      </c>
      <c r="J19" s="102">
        <v>1</v>
      </c>
      <c r="K19" s="101"/>
      <c r="L19" s="102" t="s">
        <v>625</v>
      </c>
      <c r="M19" s="103"/>
      <c r="N19" s="103"/>
      <c r="O19" s="101">
        <v>9.5</v>
      </c>
      <c r="P19" s="102" t="s">
        <v>625</v>
      </c>
      <c r="Q19" s="103"/>
      <c r="R19" s="103"/>
      <c r="S19" s="101">
        <v>37.5</v>
      </c>
      <c r="T19" s="102">
        <v>6</v>
      </c>
      <c r="U19" s="103">
        <f>requests_s_csn1_rd_fcc__2[[#This Row],[totali]]-requests_s_csn1_rd_fcc__2[[#This Row],[missioni]]</f>
        <v>28</v>
      </c>
      <c r="V19" s="103">
        <f>requests_s_csn1_rd_fcc__2[[#This Row],[totali_sj]]-requests_s_csn1_rd_fcc__2[[#This Row],[missioni_sj]]</f>
        <v>1</v>
      </c>
    </row>
    <row r="20" spans="1:22" x14ac:dyDescent="0.2">
      <c r="A20" s="101" t="s">
        <v>91</v>
      </c>
      <c r="B20" s="102" t="b">
        <v>1</v>
      </c>
      <c r="C20" s="101">
        <v>11.5</v>
      </c>
      <c r="D20" s="103">
        <v>2</v>
      </c>
      <c r="E20" s="101">
        <v>13.5</v>
      </c>
      <c r="F20" s="102">
        <v>11.5</v>
      </c>
      <c r="G20" s="101"/>
      <c r="H20" s="102"/>
      <c r="I20" s="101"/>
      <c r="J20" s="102" t="s">
        <v>625</v>
      </c>
      <c r="K20" s="101"/>
      <c r="L20" s="102" t="s">
        <v>625</v>
      </c>
      <c r="M20" s="103"/>
      <c r="N20" s="103"/>
      <c r="O20" s="101"/>
      <c r="P20" s="102"/>
      <c r="Q20" s="103"/>
      <c r="R20" s="103"/>
      <c r="S20" s="101">
        <v>25</v>
      </c>
      <c r="T20" s="102">
        <v>13.5</v>
      </c>
      <c r="U20" s="103">
        <f>requests_s_csn1_rd_fcc__2[[#This Row],[totali]]-requests_s_csn1_rd_fcc__2[[#This Row],[missioni]]</f>
        <v>13.5</v>
      </c>
      <c r="V20" s="103">
        <f>requests_s_csn1_rd_fcc__2[[#This Row],[totali_sj]]-requests_s_csn1_rd_fcc__2[[#This Row],[missioni_sj]]</f>
        <v>11.5</v>
      </c>
    </row>
    <row r="21" spans="1:22" x14ac:dyDescent="0.2">
      <c r="A21" s="101" t="s">
        <v>158</v>
      </c>
      <c r="B21" s="102"/>
      <c r="C21" s="101">
        <v>6</v>
      </c>
      <c r="D21" s="103"/>
      <c r="E21" s="101"/>
      <c r="F21" s="102"/>
      <c r="G21" s="101"/>
      <c r="H21" s="102"/>
      <c r="I21" s="101"/>
      <c r="J21" s="102" t="s">
        <v>625</v>
      </c>
      <c r="K21" s="101"/>
      <c r="L21" s="102" t="s">
        <v>625</v>
      </c>
      <c r="M21" s="103"/>
      <c r="N21" s="103"/>
      <c r="O21" s="101"/>
      <c r="P21" s="102" t="s">
        <v>625</v>
      </c>
      <c r="Q21" s="103"/>
      <c r="R21" s="103"/>
      <c r="S21" s="101">
        <v>6</v>
      </c>
      <c r="T21" s="102"/>
      <c r="U21" s="103">
        <f>requests_s_csn1_rd_fcc__2[[#This Row],[totali]]-requests_s_csn1_rd_fcc__2[[#This Row],[missioni]]</f>
        <v>0</v>
      </c>
      <c r="V21" s="103">
        <f>requests_s_csn1_rd_fcc__2[[#This Row],[totali_sj]]-requests_s_csn1_rd_fcc__2[[#This Row],[missioni_sj]]</f>
        <v>0</v>
      </c>
    </row>
    <row r="22" spans="1:22" x14ac:dyDescent="0.2">
      <c r="A22" s="15" t="s">
        <v>605</v>
      </c>
      <c r="B22" s="105"/>
      <c r="C22" s="15">
        <f t="shared" ref="C22:P22" si="0">SUM(C2:C21)</f>
        <v>449</v>
      </c>
      <c r="D22" s="15">
        <f t="shared" si="0"/>
        <v>144.5</v>
      </c>
      <c r="E22" s="15">
        <f t="shared" si="0"/>
        <v>240.5</v>
      </c>
      <c r="F22" s="15">
        <f t="shared" si="0"/>
        <v>69.5</v>
      </c>
      <c r="G22" s="15">
        <f t="shared" si="0"/>
        <v>8</v>
      </c>
      <c r="H22" s="15">
        <f t="shared" si="0"/>
        <v>0</v>
      </c>
      <c r="I22" s="15">
        <f t="shared" si="0"/>
        <v>10</v>
      </c>
      <c r="J22" s="15">
        <f t="shared" si="0"/>
        <v>6</v>
      </c>
      <c r="K22" s="15">
        <f t="shared" si="0"/>
        <v>10</v>
      </c>
      <c r="L22" s="15">
        <f t="shared" si="0"/>
        <v>0</v>
      </c>
      <c r="M22" s="15">
        <f t="shared" si="0"/>
        <v>5</v>
      </c>
      <c r="N22" s="15">
        <f t="shared" si="0"/>
        <v>0</v>
      </c>
      <c r="O22" s="15">
        <f t="shared" si="0"/>
        <v>123</v>
      </c>
      <c r="P22" s="15">
        <f t="shared" si="0"/>
        <v>10.5</v>
      </c>
      <c r="Q22" s="15"/>
      <c r="R22" s="15"/>
      <c r="S22" s="15">
        <f>SUM(S2:S21)</f>
        <v>845.5</v>
      </c>
      <c r="T22" s="15">
        <f>SUM(T2:T21)</f>
        <v>230.5</v>
      </c>
      <c r="U22" s="106">
        <f>SUM(U2:U21)</f>
        <v>396.5</v>
      </c>
      <c r="V22" s="107">
        <f>SUM(V2:V21)</f>
        <v>86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184F3-4252-E444-83F4-CBBD2BACBEF8}">
  <dimension ref="A1:N33"/>
  <sheetViews>
    <sheetView zoomScale="120" zoomScaleNormal="120" workbookViewId="0">
      <selection activeCell="N10" sqref="N10"/>
    </sheetView>
  </sheetViews>
  <sheetFormatPr baseColWidth="10" defaultRowHeight="16" x14ac:dyDescent="0.2"/>
  <cols>
    <col min="11" max="11" width="13" customWidth="1"/>
  </cols>
  <sheetData>
    <row r="1" spans="1:10" ht="19" x14ac:dyDescent="0.25">
      <c r="A1" s="108"/>
      <c r="B1" s="196" t="s">
        <v>626</v>
      </c>
      <c r="C1" s="196"/>
      <c r="D1" s="197"/>
      <c r="E1" s="198" t="s">
        <v>627</v>
      </c>
      <c r="F1" s="196"/>
      <c r="G1" s="197"/>
      <c r="H1" s="198" t="s">
        <v>492</v>
      </c>
      <c r="I1" s="196"/>
      <c r="J1" s="197"/>
    </row>
    <row r="2" spans="1:10" ht="19" x14ac:dyDescent="0.25">
      <c r="A2" s="109" t="s">
        <v>583</v>
      </c>
      <c r="B2" s="110" t="s">
        <v>603</v>
      </c>
      <c r="C2" s="111" t="s">
        <v>604</v>
      </c>
      <c r="D2" s="111" t="s">
        <v>605</v>
      </c>
      <c r="E2" s="110" t="s">
        <v>603</v>
      </c>
      <c r="F2" s="111" t="s">
        <v>604</v>
      </c>
      <c r="G2" s="111" t="s">
        <v>605</v>
      </c>
      <c r="H2" s="110" t="s">
        <v>603</v>
      </c>
      <c r="I2" s="111" t="s">
        <v>604</v>
      </c>
      <c r="J2" s="112" t="s">
        <v>605</v>
      </c>
    </row>
    <row r="3" spans="1:10" x14ac:dyDescent="0.2">
      <c r="A3" s="113" t="s">
        <v>10</v>
      </c>
      <c r="B3" s="114">
        <v>37</v>
      </c>
      <c r="C3" s="115"/>
      <c r="D3" s="116">
        <f t="shared" ref="D3:D22" si="0">SUM(B3:C3)</f>
        <v>37</v>
      </c>
      <c r="E3" s="114">
        <v>47</v>
      </c>
      <c r="F3" s="115"/>
      <c r="G3" s="116">
        <f t="shared" ref="G3:G22" si="1">SUM(E3:F3)</f>
        <v>47</v>
      </c>
      <c r="H3" s="115">
        <f t="shared" ref="H3:H22" si="2">SUM(B3,E3)</f>
        <v>84</v>
      </c>
      <c r="I3" s="115">
        <f t="shared" ref="I3:I22" si="3">SUM(C3,F3)</f>
        <v>0</v>
      </c>
      <c r="J3" s="117">
        <f t="shared" ref="J3:J22" si="4">SUM(H3:I3)</f>
        <v>84</v>
      </c>
    </row>
    <row r="4" spans="1:10" x14ac:dyDescent="0.2">
      <c r="A4" s="113" t="s">
        <v>19</v>
      </c>
      <c r="B4" s="114">
        <v>224.5</v>
      </c>
      <c r="C4" s="115">
        <v>105.5</v>
      </c>
      <c r="D4" s="116">
        <f t="shared" si="0"/>
        <v>330</v>
      </c>
      <c r="E4" s="114">
        <v>14</v>
      </c>
      <c r="F4" s="115">
        <v>12</v>
      </c>
      <c r="G4" s="116">
        <f t="shared" si="1"/>
        <v>26</v>
      </c>
      <c r="H4" s="115">
        <f t="shared" si="2"/>
        <v>238.5</v>
      </c>
      <c r="I4" s="115">
        <f t="shared" si="3"/>
        <v>117.5</v>
      </c>
      <c r="J4" s="117">
        <f t="shared" si="4"/>
        <v>356</v>
      </c>
    </row>
    <row r="5" spans="1:10" x14ac:dyDescent="0.2">
      <c r="A5" s="113" t="s">
        <v>588</v>
      </c>
      <c r="B5" s="114">
        <v>1.5</v>
      </c>
      <c r="C5" s="115">
        <v>3</v>
      </c>
      <c r="D5" s="116">
        <f t="shared" si="0"/>
        <v>4.5</v>
      </c>
      <c r="E5" s="118">
        <v>2</v>
      </c>
      <c r="F5" s="115"/>
      <c r="G5" s="116">
        <f t="shared" si="1"/>
        <v>2</v>
      </c>
      <c r="H5" s="115">
        <f t="shared" si="2"/>
        <v>3.5</v>
      </c>
      <c r="I5" s="115">
        <f t="shared" si="3"/>
        <v>3</v>
      </c>
      <c r="J5" s="117">
        <f t="shared" si="4"/>
        <v>6.5</v>
      </c>
    </row>
    <row r="6" spans="1:10" x14ac:dyDescent="0.2">
      <c r="A6" s="113" t="s">
        <v>117</v>
      </c>
      <c r="B6" s="182">
        <v>20</v>
      </c>
      <c r="C6" s="115"/>
      <c r="D6" s="116">
        <f t="shared" si="0"/>
        <v>20</v>
      </c>
      <c r="E6" s="182">
        <v>23</v>
      </c>
      <c r="F6" s="115">
        <v>0</v>
      </c>
      <c r="G6" s="116">
        <f t="shared" si="1"/>
        <v>23</v>
      </c>
      <c r="H6" s="115">
        <f t="shared" si="2"/>
        <v>43</v>
      </c>
      <c r="I6" s="115">
        <f t="shared" si="3"/>
        <v>0</v>
      </c>
      <c r="J6" s="117">
        <f t="shared" si="4"/>
        <v>43</v>
      </c>
    </row>
    <row r="7" spans="1:10" x14ac:dyDescent="0.2">
      <c r="A7" s="113" t="s">
        <v>589</v>
      </c>
      <c r="B7" s="114">
        <v>1.5</v>
      </c>
      <c r="C7" s="115">
        <v>4</v>
      </c>
      <c r="D7" s="116">
        <f t="shared" si="0"/>
        <v>5.5</v>
      </c>
      <c r="E7" s="114">
        <v>3</v>
      </c>
      <c r="F7" s="115"/>
      <c r="G7" s="116">
        <f t="shared" si="1"/>
        <v>3</v>
      </c>
      <c r="H7" s="115">
        <f t="shared" si="2"/>
        <v>4.5</v>
      </c>
      <c r="I7" s="115">
        <f t="shared" si="3"/>
        <v>4</v>
      </c>
      <c r="J7" s="117">
        <f t="shared" si="4"/>
        <v>8.5</v>
      </c>
    </row>
    <row r="8" spans="1:10" x14ac:dyDescent="0.2">
      <c r="A8" s="113" t="s">
        <v>256</v>
      </c>
      <c r="B8" s="114">
        <v>17</v>
      </c>
      <c r="C8" s="115"/>
      <c r="D8" s="116">
        <f t="shared" si="0"/>
        <v>17</v>
      </c>
      <c r="E8" s="114">
        <v>25.5</v>
      </c>
      <c r="F8" s="115"/>
      <c r="G8" s="116">
        <f t="shared" si="1"/>
        <v>25.5</v>
      </c>
      <c r="H8" s="115">
        <f t="shared" si="2"/>
        <v>42.5</v>
      </c>
      <c r="I8" s="115">
        <f t="shared" si="3"/>
        <v>0</v>
      </c>
      <c r="J8" s="117">
        <f t="shared" si="4"/>
        <v>42.5</v>
      </c>
    </row>
    <row r="9" spans="1:10" x14ac:dyDescent="0.2">
      <c r="A9" s="113" t="s">
        <v>75</v>
      </c>
      <c r="B9" s="114">
        <v>17.5</v>
      </c>
      <c r="C9" s="115">
        <v>5</v>
      </c>
      <c r="D9" s="116">
        <f t="shared" si="0"/>
        <v>22.5</v>
      </c>
      <c r="E9" s="114">
        <v>24</v>
      </c>
      <c r="F9" s="115">
        <v>13</v>
      </c>
      <c r="G9" s="116">
        <f t="shared" si="1"/>
        <v>37</v>
      </c>
      <c r="H9" s="115">
        <f t="shared" si="2"/>
        <v>41.5</v>
      </c>
      <c r="I9" s="115">
        <f t="shared" si="3"/>
        <v>18</v>
      </c>
      <c r="J9" s="117">
        <f t="shared" si="4"/>
        <v>59.5</v>
      </c>
    </row>
    <row r="10" spans="1:10" x14ac:dyDescent="0.2">
      <c r="A10" s="113" t="s">
        <v>143</v>
      </c>
      <c r="B10" s="114">
        <v>8</v>
      </c>
      <c r="C10" s="115"/>
      <c r="D10" s="116">
        <f t="shared" si="0"/>
        <v>8</v>
      </c>
      <c r="E10" s="114">
        <v>25</v>
      </c>
      <c r="F10" s="115"/>
      <c r="G10" s="116">
        <f t="shared" si="1"/>
        <v>25</v>
      </c>
      <c r="H10" s="115">
        <f t="shared" si="2"/>
        <v>33</v>
      </c>
      <c r="I10" s="115">
        <f t="shared" si="3"/>
        <v>0</v>
      </c>
      <c r="J10" s="117">
        <f t="shared" si="4"/>
        <v>33</v>
      </c>
    </row>
    <row r="11" spans="1:10" x14ac:dyDescent="0.2">
      <c r="A11" s="113" t="s">
        <v>35</v>
      </c>
      <c r="B11" s="114">
        <v>9</v>
      </c>
      <c r="C11" s="115">
        <v>12</v>
      </c>
      <c r="D11" s="116">
        <f t="shared" si="0"/>
        <v>21</v>
      </c>
      <c r="E11" s="114">
        <v>70</v>
      </c>
      <c r="F11" s="115">
        <v>15</v>
      </c>
      <c r="G11" s="116">
        <f t="shared" si="1"/>
        <v>85</v>
      </c>
      <c r="H11" s="115">
        <f t="shared" si="2"/>
        <v>79</v>
      </c>
      <c r="I11" s="115">
        <f t="shared" si="3"/>
        <v>27</v>
      </c>
      <c r="J11" s="117">
        <f t="shared" si="4"/>
        <v>106</v>
      </c>
    </row>
    <row r="12" spans="1:10" x14ac:dyDescent="0.2">
      <c r="A12" s="113" t="s">
        <v>590</v>
      </c>
      <c r="B12" s="114">
        <v>3.5</v>
      </c>
      <c r="C12" s="115"/>
      <c r="D12" s="116">
        <f t="shared" si="0"/>
        <v>3.5</v>
      </c>
      <c r="E12" s="114">
        <v>2</v>
      </c>
      <c r="F12" s="115"/>
      <c r="G12" s="116">
        <f t="shared" si="1"/>
        <v>2</v>
      </c>
      <c r="H12" s="115">
        <f t="shared" si="2"/>
        <v>5.5</v>
      </c>
      <c r="I12" s="115">
        <f t="shared" si="3"/>
        <v>0</v>
      </c>
      <c r="J12" s="117">
        <f t="shared" si="4"/>
        <v>5.5</v>
      </c>
    </row>
    <row r="13" spans="1:10" x14ac:dyDescent="0.2">
      <c r="A13" s="113" t="s">
        <v>30</v>
      </c>
      <c r="B13" s="114">
        <v>17.5</v>
      </c>
      <c r="C13" s="115"/>
      <c r="D13" s="116">
        <f t="shared" si="0"/>
        <v>17.5</v>
      </c>
      <c r="E13" s="114">
        <v>28.5</v>
      </c>
      <c r="F13" s="115"/>
      <c r="G13" s="116">
        <f t="shared" si="1"/>
        <v>28.5</v>
      </c>
      <c r="H13" s="115">
        <f t="shared" si="2"/>
        <v>46</v>
      </c>
      <c r="I13" s="115">
        <f t="shared" si="3"/>
        <v>0</v>
      </c>
      <c r="J13" s="117">
        <f t="shared" si="4"/>
        <v>46</v>
      </c>
    </row>
    <row r="14" spans="1:10" x14ac:dyDescent="0.2">
      <c r="A14" s="113" t="s">
        <v>49</v>
      </c>
      <c r="B14" s="114">
        <v>21.5</v>
      </c>
      <c r="C14" s="115"/>
      <c r="D14" s="116">
        <f t="shared" si="0"/>
        <v>21.5</v>
      </c>
      <c r="E14" s="114">
        <v>10</v>
      </c>
      <c r="F14" s="115"/>
      <c r="G14" s="116">
        <f t="shared" si="1"/>
        <v>10</v>
      </c>
      <c r="H14" s="115">
        <f t="shared" si="2"/>
        <v>31.5</v>
      </c>
      <c r="I14" s="115">
        <f t="shared" si="3"/>
        <v>0</v>
      </c>
      <c r="J14" s="117">
        <f t="shared" si="4"/>
        <v>31.5</v>
      </c>
    </row>
    <row r="15" spans="1:10" x14ac:dyDescent="0.2">
      <c r="A15" s="113" t="s">
        <v>45</v>
      </c>
      <c r="B15" s="114">
        <v>11.5</v>
      </c>
      <c r="C15" s="115"/>
      <c r="D15" s="116">
        <f t="shared" si="0"/>
        <v>11.5</v>
      </c>
      <c r="E15" s="114">
        <v>48.5</v>
      </c>
      <c r="F15" s="115"/>
      <c r="G15" s="116">
        <f t="shared" si="1"/>
        <v>48.5</v>
      </c>
      <c r="H15" s="115">
        <f t="shared" si="2"/>
        <v>60</v>
      </c>
      <c r="I15" s="115">
        <f t="shared" si="3"/>
        <v>0</v>
      </c>
      <c r="J15" s="117">
        <f t="shared" si="4"/>
        <v>60</v>
      </c>
    </row>
    <row r="16" spans="1:10" x14ac:dyDescent="0.2">
      <c r="A16" s="113" t="s">
        <v>33</v>
      </c>
      <c r="B16" s="114">
        <v>10.5</v>
      </c>
      <c r="C16" s="115"/>
      <c r="D16" s="116">
        <f t="shared" si="0"/>
        <v>10.5</v>
      </c>
      <c r="E16" s="114">
        <v>23.5</v>
      </c>
      <c r="F16" s="115">
        <v>7.5</v>
      </c>
      <c r="G16" s="116">
        <f t="shared" si="1"/>
        <v>31</v>
      </c>
      <c r="H16" s="115">
        <f t="shared" si="2"/>
        <v>34</v>
      </c>
      <c r="I16" s="115">
        <f t="shared" si="3"/>
        <v>7.5</v>
      </c>
      <c r="J16" s="117">
        <f t="shared" si="4"/>
        <v>41.5</v>
      </c>
    </row>
    <row r="17" spans="1:14" x14ac:dyDescent="0.2">
      <c r="A17" s="113" t="s">
        <v>98</v>
      </c>
      <c r="B17" s="114">
        <v>21.5</v>
      </c>
      <c r="C17" s="115">
        <v>8</v>
      </c>
      <c r="D17" s="116">
        <f t="shared" si="0"/>
        <v>29.5</v>
      </c>
      <c r="E17" s="114">
        <v>9</v>
      </c>
      <c r="F17" s="115">
        <v>26</v>
      </c>
      <c r="G17" s="116">
        <f t="shared" si="1"/>
        <v>35</v>
      </c>
      <c r="H17" s="115">
        <f t="shared" si="2"/>
        <v>30.5</v>
      </c>
      <c r="I17" s="115">
        <f t="shared" si="3"/>
        <v>34</v>
      </c>
      <c r="J17" s="117">
        <f t="shared" si="4"/>
        <v>64.5</v>
      </c>
    </row>
    <row r="18" spans="1:14" x14ac:dyDescent="0.2">
      <c r="A18" s="113" t="s">
        <v>628</v>
      </c>
      <c r="B18" s="114">
        <v>0</v>
      </c>
      <c r="C18" s="115">
        <v>0</v>
      </c>
      <c r="D18" s="116">
        <f t="shared" si="0"/>
        <v>0</v>
      </c>
      <c r="E18" s="114"/>
      <c r="F18" s="115"/>
      <c r="G18" s="116">
        <f t="shared" si="1"/>
        <v>0</v>
      </c>
      <c r="H18" s="115">
        <f t="shared" si="2"/>
        <v>0</v>
      </c>
      <c r="I18" s="115">
        <f t="shared" si="3"/>
        <v>0</v>
      </c>
      <c r="J18" s="117">
        <f t="shared" si="4"/>
        <v>0</v>
      </c>
    </row>
    <row r="19" spans="1:14" x14ac:dyDescent="0.2">
      <c r="A19" s="113" t="s">
        <v>629</v>
      </c>
      <c r="B19" s="114">
        <v>0</v>
      </c>
      <c r="C19" s="115">
        <v>0</v>
      </c>
      <c r="D19" s="116">
        <f t="shared" si="0"/>
        <v>0</v>
      </c>
      <c r="E19" s="114"/>
      <c r="F19" s="115"/>
      <c r="G19" s="116">
        <f t="shared" si="1"/>
        <v>0</v>
      </c>
      <c r="H19" s="115">
        <f t="shared" si="2"/>
        <v>0</v>
      </c>
      <c r="I19" s="115">
        <f t="shared" si="3"/>
        <v>0</v>
      </c>
      <c r="J19" s="117">
        <f t="shared" si="4"/>
        <v>0</v>
      </c>
    </row>
    <row r="20" spans="1:14" x14ac:dyDescent="0.2">
      <c r="A20" s="113" t="s">
        <v>84</v>
      </c>
      <c r="B20" s="114">
        <v>9.5</v>
      </c>
      <c r="C20" s="115">
        <v>5</v>
      </c>
      <c r="D20" s="116">
        <f t="shared" si="0"/>
        <v>14.5</v>
      </c>
      <c r="E20" s="114">
        <v>28</v>
      </c>
      <c r="F20" s="115">
        <v>1</v>
      </c>
      <c r="G20" s="116">
        <f t="shared" si="1"/>
        <v>29</v>
      </c>
      <c r="H20" s="115">
        <f t="shared" si="2"/>
        <v>37.5</v>
      </c>
      <c r="I20" s="115">
        <f t="shared" si="3"/>
        <v>6</v>
      </c>
      <c r="J20" s="117">
        <f t="shared" si="4"/>
        <v>43.5</v>
      </c>
    </row>
    <row r="21" spans="1:14" x14ac:dyDescent="0.2">
      <c r="A21" s="113" t="s">
        <v>592</v>
      </c>
      <c r="B21" s="114">
        <v>11.5</v>
      </c>
      <c r="C21" s="115">
        <v>2</v>
      </c>
      <c r="D21" s="116">
        <f t="shared" si="0"/>
        <v>13.5</v>
      </c>
      <c r="E21" s="114">
        <v>13.5</v>
      </c>
      <c r="F21" s="115">
        <v>11.5</v>
      </c>
      <c r="G21" s="116">
        <f t="shared" si="1"/>
        <v>25</v>
      </c>
      <c r="H21" s="115">
        <f t="shared" si="2"/>
        <v>25</v>
      </c>
      <c r="I21" s="115">
        <f t="shared" si="3"/>
        <v>13.5</v>
      </c>
      <c r="J21" s="117">
        <f t="shared" si="4"/>
        <v>38.5</v>
      </c>
    </row>
    <row r="22" spans="1:14" x14ac:dyDescent="0.2">
      <c r="A22" s="113" t="s">
        <v>158</v>
      </c>
      <c r="B22" s="114">
        <v>6</v>
      </c>
      <c r="C22" s="115"/>
      <c r="D22" s="116">
        <f t="shared" si="0"/>
        <v>6</v>
      </c>
      <c r="E22" s="114"/>
      <c r="F22" s="115"/>
      <c r="G22" s="116">
        <f t="shared" si="1"/>
        <v>0</v>
      </c>
      <c r="H22" s="115">
        <f t="shared" si="2"/>
        <v>6</v>
      </c>
      <c r="I22" s="115">
        <f t="shared" si="3"/>
        <v>0</v>
      </c>
      <c r="J22" s="117">
        <f t="shared" si="4"/>
        <v>6</v>
      </c>
    </row>
    <row r="23" spans="1:14" ht="19" x14ac:dyDescent="0.25">
      <c r="A23" s="119" t="s">
        <v>492</v>
      </c>
      <c r="B23" s="119">
        <f t="shared" ref="B23:J23" si="5">SUM(B3:B22)</f>
        <v>449</v>
      </c>
      <c r="C23" s="119">
        <f t="shared" si="5"/>
        <v>144.5</v>
      </c>
      <c r="D23" s="119">
        <f t="shared" si="5"/>
        <v>593.5</v>
      </c>
      <c r="E23" s="119">
        <f t="shared" si="5"/>
        <v>396.5</v>
      </c>
      <c r="F23" s="119">
        <f t="shared" si="5"/>
        <v>86</v>
      </c>
      <c r="G23" s="119">
        <f t="shared" si="5"/>
        <v>482.5</v>
      </c>
      <c r="H23" s="119">
        <f t="shared" si="5"/>
        <v>845.5</v>
      </c>
      <c r="I23" s="119">
        <f t="shared" si="5"/>
        <v>230.5</v>
      </c>
      <c r="J23" s="120">
        <f t="shared" si="5"/>
        <v>1076</v>
      </c>
    </row>
    <row r="25" spans="1:14" ht="19" x14ac:dyDescent="0.25">
      <c r="K25" s="121" t="s">
        <v>599</v>
      </c>
      <c r="L25" s="122" t="s">
        <v>603</v>
      </c>
      <c r="M25" s="122" t="s">
        <v>604</v>
      </c>
      <c r="N25" s="122" t="s">
        <v>605</v>
      </c>
    </row>
    <row r="26" spans="1:14" ht="19" x14ac:dyDescent="0.25">
      <c r="K26" s="123" t="s">
        <v>630</v>
      </c>
      <c r="L26" s="124">
        <v>56</v>
      </c>
      <c r="M26" s="124">
        <v>20.5</v>
      </c>
      <c r="N26" s="124">
        <f>L26+M26</f>
        <v>76.5</v>
      </c>
    </row>
    <row r="27" spans="1:14" ht="19" x14ac:dyDescent="0.25">
      <c r="K27" s="123" t="s">
        <v>716</v>
      </c>
      <c r="L27" s="125">
        <v>30</v>
      </c>
      <c r="M27" s="125">
        <v>0</v>
      </c>
      <c r="N27" s="125">
        <f>L27+M27</f>
        <v>30</v>
      </c>
    </row>
    <row r="28" spans="1:14" ht="19" x14ac:dyDescent="0.25">
      <c r="K28" s="123" t="s">
        <v>631</v>
      </c>
      <c r="L28" s="125">
        <v>77</v>
      </c>
      <c r="M28" s="125">
        <v>11.5</v>
      </c>
      <c r="N28" s="125">
        <f>L28+M28</f>
        <v>88.5</v>
      </c>
    </row>
    <row r="29" spans="1:14" ht="19" x14ac:dyDescent="0.25">
      <c r="K29" s="123" t="s">
        <v>632</v>
      </c>
      <c r="L29" s="125">
        <v>65.5</v>
      </c>
      <c r="M29" s="125">
        <v>0</v>
      </c>
      <c r="N29" s="125">
        <f t="shared" ref="N29:N32" si="6">L29+M29</f>
        <v>65.5</v>
      </c>
    </row>
    <row r="30" spans="1:14" ht="19" x14ac:dyDescent="0.25">
      <c r="K30" s="123" t="s">
        <v>633</v>
      </c>
      <c r="L30" s="125">
        <v>45</v>
      </c>
      <c r="M30" s="125">
        <v>41</v>
      </c>
      <c r="N30" s="125">
        <f t="shared" si="6"/>
        <v>86</v>
      </c>
    </row>
    <row r="31" spans="1:14" ht="19" x14ac:dyDescent="0.25">
      <c r="K31" s="123" t="s">
        <v>634</v>
      </c>
      <c r="L31" s="125">
        <v>21</v>
      </c>
      <c r="M31" s="125">
        <v>12</v>
      </c>
      <c r="N31" s="125">
        <f t="shared" si="6"/>
        <v>33</v>
      </c>
    </row>
    <row r="32" spans="1:14" ht="19" x14ac:dyDescent="0.25">
      <c r="K32" s="123" t="s">
        <v>635</v>
      </c>
      <c r="L32" s="126">
        <v>37</v>
      </c>
      <c r="M32" s="126">
        <v>0</v>
      </c>
      <c r="N32" s="126">
        <f t="shared" si="6"/>
        <v>37</v>
      </c>
    </row>
    <row r="33" spans="11:14" ht="19" x14ac:dyDescent="0.25">
      <c r="K33" s="127" t="s">
        <v>605</v>
      </c>
      <c r="L33" s="128">
        <f>SUM(L26:L32)</f>
        <v>331.5</v>
      </c>
      <c r="M33" s="128">
        <f>SUM(M26:M32)</f>
        <v>85</v>
      </c>
      <c r="N33" s="127">
        <f>SUM(N26:N32)</f>
        <v>416.5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636F9-648A-4B4F-AFCB-08D7A293AF04}">
  <dimension ref="A3:L22"/>
  <sheetViews>
    <sheetView zoomScale="120" zoomScaleNormal="120" workbookViewId="0">
      <selection activeCell="L27" sqref="L27"/>
    </sheetView>
  </sheetViews>
  <sheetFormatPr baseColWidth="10" defaultRowHeight="16" x14ac:dyDescent="0.2"/>
  <cols>
    <col min="2" max="2" width="9.33203125" customWidth="1"/>
    <col min="3" max="3" width="8.83203125" customWidth="1"/>
    <col min="4" max="4" width="9.1640625" customWidth="1"/>
    <col min="5" max="5" width="9.5" customWidth="1"/>
    <col min="6" max="6" width="9.33203125" customWidth="1"/>
    <col min="7" max="8" width="9.5" customWidth="1"/>
    <col min="9" max="9" width="8.6640625" customWidth="1"/>
    <col min="10" max="10" width="14.33203125" customWidth="1"/>
    <col min="12" max="12" width="59.33203125" customWidth="1"/>
  </cols>
  <sheetData>
    <row r="3" spans="1:12" x14ac:dyDescent="0.2">
      <c r="A3" s="98" t="s">
        <v>583</v>
      </c>
      <c r="B3" s="199" t="s">
        <v>636</v>
      </c>
      <c r="C3" s="200"/>
      <c r="D3" s="201" t="s">
        <v>637</v>
      </c>
      <c r="E3" s="201"/>
      <c r="F3" s="199" t="s">
        <v>664</v>
      </c>
      <c r="G3" s="200"/>
      <c r="H3" s="199" t="s">
        <v>638</v>
      </c>
      <c r="I3" s="200"/>
      <c r="J3" s="199" t="s">
        <v>492</v>
      </c>
      <c r="K3" s="200"/>
      <c r="L3" s="130"/>
    </row>
    <row r="4" spans="1:12" x14ac:dyDescent="0.2">
      <c r="A4" s="131"/>
      <c r="B4" s="131" t="s">
        <v>603</v>
      </c>
      <c r="C4" s="132" t="s">
        <v>604</v>
      </c>
      <c r="D4" s="133" t="s">
        <v>603</v>
      </c>
      <c r="E4" s="133" t="s">
        <v>604</v>
      </c>
      <c r="F4" s="131" t="s">
        <v>603</v>
      </c>
      <c r="G4" s="132" t="s">
        <v>604</v>
      </c>
      <c r="H4" s="131" t="s">
        <v>603</v>
      </c>
      <c r="I4" s="132" t="s">
        <v>604</v>
      </c>
      <c r="J4" s="134" t="s">
        <v>603</v>
      </c>
      <c r="K4" s="10" t="s">
        <v>604</v>
      </c>
      <c r="L4" s="135" t="s">
        <v>639</v>
      </c>
    </row>
    <row r="5" spans="1:12" x14ac:dyDescent="0.2">
      <c r="A5" s="7" t="s">
        <v>117</v>
      </c>
      <c r="B5" s="180">
        <v>2</v>
      </c>
      <c r="C5" s="154"/>
      <c r="D5" s="180"/>
      <c r="E5" s="154"/>
      <c r="F5" s="180"/>
      <c r="G5" s="154"/>
      <c r="H5" s="180"/>
      <c r="I5" s="154"/>
      <c r="J5" s="180">
        <f t="shared" ref="J5:K7" si="0">B5+D5+H5</f>
        <v>2</v>
      </c>
      <c r="K5" s="154">
        <f t="shared" si="0"/>
        <v>0</v>
      </c>
      <c r="L5" s="156" t="s">
        <v>679</v>
      </c>
    </row>
    <row r="6" spans="1:12" x14ac:dyDescent="0.2">
      <c r="A6" s="7" t="s">
        <v>117</v>
      </c>
      <c r="B6" s="181">
        <v>15</v>
      </c>
      <c r="C6" s="12"/>
      <c r="D6" s="181"/>
      <c r="E6" s="12"/>
      <c r="F6" s="181"/>
      <c r="G6" s="12"/>
      <c r="H6" s="181"/>
      <c r="I6" s="12"/>
      <c r="J6" s="181">
        <f t="shared" si="0"/>
        <v>15</v>
      </c>
      <c r="K6" s="12">
        <f t="shared" si="0"/>
        <v>0</v>
      </c>
      <c r="L6" s="148" t="s">
        <v>640</v>
      </c>
    </row>
    <row r="7" spans="1:12" x14ac:dyDescent="0.2">
      <c r="A7" s="7" t="s">
        <v>117</v>
      </c>
      <c r="B7" s="181"/>
      <c r="C7" s="12"/>
      <c r="D7" s="181"/>
      <c r="E7" s="12"/>
      <c r="F7" s="181">
        <v>4</v>
      </c>
      <c r="G7" s="12"/>
      <c r="H7" s="181"/>
      <c r="I7" s="12"/>
      <c r="J7" s="194">
        <f t="shared" si="0"/>
        <v>0</v>
      </c>
      <c r="K7" s="195">
        <f t="shared" si="0"/>
        <v>0</v>
      </c>
      <c r="L7" s="148" t="s">
        <v>666</v>
      </c>
    </row>
    <row r="8" spans="1:12" x14ac:dyDescent="0.2">
      <c r="A8" s="136" t="s">
        <v>468</v>
      </c>
      <c r="B8" s="136">
        <f t="shared" ref="B8:K8" si="1">SUM(B5:B7)</f>
        <v>17</v>
      </c>
      <c r="C8" s="137">
        <f t="shared" si="1"/>
        <v>0</v>
      </c>
      <c r="D8" s="138">
        <f t="shared" si="1"/>
        <v>0</v>
      </c>
      <c r="E8" s="137">
        <f t="shared" si="1"/>
        <v>0</v>
      </c>
      <c r="F8" s="138">
        <f t="shared" ref="F8:G8" si="2">SUM(F5:F7)</f>
        <v>4</v>
      </c>
      <c r="G8" s="137">
        <f t="shared" si="2"/>
        <v>0</v>
      </c>
      <c r="H8" s="138">
        <f t="shared" si="1"/>
        <v>0</v>
      </c>
      <c r="I8" s="137">
        <f t="shared" si="1"/>
        <v>0</v>
      </c>
      <c r="J8" s="138">
        <f t="shared" si="1"/>
        <v>17</v>
      </c>
      <c r="K8" s="137">
        <f t="shared" si="1"/>
        <v>0</v>
      </c>
      <c r="L8" s="139"/>
    </row>
    <row r="9" spans="1:12" x14ac:dyDescent="0.2">
      <c r="A9" t="s">
        <v>75</v>
      </c>
      <c r="B9" s="134">
        <v>15</v>
      </c>
      <c r="C9" s="10"/>
      <c r="D9" s="134"/>
      <c r="E9" s="10"/>
      <c r="F9" s="134"/>
      <c r="G9" s="10"/>
      <c r="H9" s="134"/>
      <c r="I9" s="10"/>
      <c r="J9" s="98">
        <f t="shared" ref="J9:K12" si="3">B9+D9+H9</f>
        <v>15</v>
      </c>
      <c r="K9" s="99">
        <f t="shared" si="3"/>
        <v>0</v>
      </c>
      <c r="L9" s="156" t="s">
        <v>667</v>
      </c>
    </row>
    <row r="10" spans="1:12" x14ac:dyDescent="0.2">
      <c r="A10" t="s">
        <v>75</v>
      </c>
      <c r="B10" s="134"/>
      <c r="C10">
        <v>10</v>
      </c>
      <c r="D10" s="134"/>
      <c r="F10" s="134"/>
      <c r="H10" s="134"/>
      <c r="J10" s="134">
        <f t="shared" si="3"/>
        <v>0</v>
      </c>
      <c r="K10" s="10">
        <f t="shared" si="3"/>
        <v>10</v>
      </c>
      <c r="L10" s="148" t="s">
        <v>668</v>
      </c>
    </row>
    <row r="11" spans="1:12" x14ac:dyDescent="0.2">
      <c r="A11" t="s">
        <v>75</v>
      </c>
      <c r="B11" s="134">
        <v>7</v>
      </c>
      <c r="D11" s="134"/>
      <c r="F11" s="134"/>
      <c r="H11" s="134"/>
      <c r="J11" s="134">
        <f t="shared" si="3"/>
        <v>7</v>
      </c>
      <c r="K11" s="10">
        <f t="shared" si="3"/>
        <v>0</v>
      </c>
      <c r="L11" s="148" t="s">
        <v>669</v>
      </c>
    </row>
    <row r="12" spans="1:12" x14ac:dyDescent="0.2">
      <c r="A12" t="s">
        <v>75</v>
      </c>
      <c r="B12" s="134"/>
      <c r="C12">
        <v>3</v>
      </c>
      <c r="D12" s="134"/>
      <c r="F12" s="134"/>
      <c r="H12" s="134"/>
      <c r="J12" s="131">
        <f t="shared" si="3"/>
        <v>0</v>
      </c>
      <c r="K12" s="132">
        <f t="shared" si="3"/>
        <v>3</v>
      </c>
      <c r="L12" s="183" t="s">
        <v>670</v>
      </c>
    </row>
    <row r="13" spans="1:12" x14ac:dyDescent="0.2">
      <c r="A13" s="136" t="s">
        <v>471</v>
      </c>
      <c r="B13" s="136">
        <f t="shared" ref="B13:K13" si="4">SUM(B9:B12)</f>
        <v>22</v>
      </c>
      <c r="C13" s="136">
        <f t="shared" si="4"/>
        <v>13</v>
      </c>
      <c r="D13" s="136">
        <f t="shared" si="4"/>
        <v>0</v>
      </c>
      <c r="E13" s="136">
        <f t="shared" si="4"/>
        <v>0</v>
      </c>
      <c r="F13" s="136">
        <f t="shared" si="4"/>
        <v>0</v>
      </c>
      <c r="G13" s="136">
        <f t="shared" si="4"/>
        <v>0</v>
      </c>
      <c r="H13" s="136">
        <f t="shared" si="4"/>
        <v>0</v>
      </c>
      <c r="I13" s="136">
        <f t="shared" si="4"/>
        <v>0</v>
      </c>
      <c r="J13" s="136">
        <f t="shared" si="4"/>
        <v>22</v>
      </c>
      <c r="K13" s="136">
        <f t="shared" si="4"/>
        <v>13</v>
      </c>
      <c r="L13" s="140"/>
    </row>
    <row r="14" spans="1:12" x14ac:dyDescent="0.2">
      <c r="A14" s="7" t="s">
        <v>143</v>
      </c>
      <c r="B14" s="181"/>
      <c r="C14" s="12"/>
      <c r="D14" s="181"/>
      <c r="E14" s="12"/>
      <c r="F14" s="181"/>
      <c r="G14" s="12"/>
      <c r="H14" s="181">
        <v>25</v>
      </c>
      <c r="I14" s="12"/>
      <c r="J14" s="180">
        <f>B14+D14+H14</f>
        <v>25</v>
      </c>
      <c r="K14" s="154">
        <f>C14+E14+I14</f>
        <v>0</v>
      </c>
      <c r="L14" s="148" t="s">
        <v>671</v>
      </c>
    </row>
    <row r="15" spans="1:12" x14ac:dyDescent="0.2">
      <c r="A15" s="136" t="s">
        <v>472</v>
      </c>
      <c r="B15" s="136">
        <f t="shared" ref="B15:K15" si="5">SUM(B12:B14)</f>
        <v>22</v>
      </c>
      <c r="C15" s="137">
        <f t="shared" si="5"/>
        <v>16</v>
      </c>
      <c r="D15" s="138">
        <f t="shared" si="5"/>
        <v>0</v>
      </c>
      <c r="E15" s="137">
        <f t="shared" si="5"/>
        <v>0</v>
      </c>
      <c r="F15" s="138">
        <f t="shared" si="5"/>
        <v>0</v>
      </c>
      <c r="G15" s="137">
        <f t="shared" si="5"/>
        <v>0</v>
      </c>
      <c r="H15" s="138">
        <f t="shared" si="5"/>
        <v>25</v>
      </c>
      <c r="I15" s="137">
        <f t="shared" si="5"/>
        <v>0</v>
      </c>
      <c r="J15" s="138">
        <f t="shared" si="5"/>
        <v>47</v>
      </c>
      <c r="K15" s="137">
        <f t="shared" si="5"/>
        <v>16</v>
      </c>
      <c r="L15" s="139"/>
    </row>
    <row r="16" spans="1:12" x14ac:dyDescent="0.2">
      <c r="A16" s="188" t="s">
        <v>33</v>
      </c>
      <c r="B16" s="141">
        <v>2</v>
      </c>
      <c r="C16" s="103"/>
      <c r="D16" s="101"/>
      <c r="E16" s="103"/>
      <c r="F16" s="101"/>
      <c r="G16" s="103"/>
      <c r="H16" s="101"/>
      <c r="I16" s="102"/>
      <c r="J16" s="98">
        <f t="shared" ref="J16:K20" si="6">B16+D16+H16</f>
        <v>2</v>
      </c>
      <c r="K16" s="99">
        <f t="shared" si="6"/>
        <v>0</v>
      </c>
      <c r="L16" s="156" t="s">
        <v>672</v>
      </c>
    </row>
    <row r="17" spans="1:12" x14ac:dyDescent="0.2">
      <c r="A17" s="189" t="s">
        <v>33</v>
      </c>
      <c r="B17" s="101">
        <v>2.5</v>
      </c>
      <c r="C17" s="103"/>
      <c r="D17" s="101"/>
      <c r="E17" s="103"/>
      <c r="F17" s="101"/>
      <c r="G17" s="103"/>
      <c r="H17" s="101"/>
      <c r="I17" s="102"/>
      <c r="J17" s="134">
        <f t="shared" si="6"/>
        <v>2.5</v>
      </c>
      <c r="K17" s="10">
        <f t="shared" si="6"/>
        <v>0</v>
      </c>
      <c r="L17" s="148" t="s">
        <v>680</v>
      </c>
    </row>
    <row r="18" spans="1:12" x14ac:dyDescent="0.2">
      <c r="A18" s="189" t="s">
        <v>33</v>
      </c>
      <c r="B18" s="101"/>
      <c r="C18" s="103"/>
      <c r="D18" s="101"/>
      <c r="E18" s="103"/>
      <c r="F18" s="101"/>
      <c r="G18" s="103"/>
      <c r="H18" s="101">
        <v>2.5</v>
      </c>
      <c r="I18" s="102"/>
      <c r="J18" s="134">
        <f t="shared" si="6"/>
        <v>2.5</v>
      </c>
      <c r="K18" s="10">
        <f t="shared" si="6"/>
        <v>0</v>
      </c>
      <c r="L18" s="148" t="s">
        <v>673</v>
      </c>
    </row>
    <row r="19" spans="1:12" x14ac:dyDescent="0.2">
      <c r="A19" s="189" t="s">
        <v>33</v>
      </c>
      <c r="B19" s="101"/>
      <c r="C19" s="103"/>
      <c r="D19" s="101"/>
      <c r="E19" s="103"/>
      <c r="F19" s="101"/>
      <c r="G19" s="103"/>
      <c r="H19" s="101">
        <v>10</v>
      </c>
      <c r="I19" s="102"/>
      <c r="J19" s="134">
        <f t="shared" si="6"/>
        <v>10</v>
      </c>
      <c r="K19" s="10">
        <f t="shared" si="6"/>
        <v>0</v>
      </c>
      <c r="L19" s="148" t="s">
        <v>674</v>
      </c>
    </row>
    <row r="20" spans="1:12" x14ac:dyDescent="0.2">
      <c r="A20" s="187" t="s">
        <v>33</v>
      </c>
      <c r="B20" s="101"/>
      <c r="C20" s="103"/>
      <c r="D20" s="101"/>
      <c r="E20" s="103"/>
      <c r="F20" s="101"/>
      <c r="G20" s="103"/>
      <c r="H20" s="101"/>
      <c r="I20" s="102">
        <v>7.5</v>
      </c>
      <c r="J20" s="131">
        <f t="shared" si="6"/>
        <v>0</v>
      </c>
      <c r="K20" s="132">
        <f t="shared" si="6"/>
        <v>7.5</v>
      </c>
      <c r="L20" s="148" t="s">
        <v>675</v>
      </c>
    </row>
    <row r="21" spans="1:12" x14ac:dyDescent="0.2">
      <c r="A21" s="136" t="s">
        <v>478</v>
      </c>
      <c r="B21" s="136">
        <f t="shared" ref="B21:K21" si="7">SUM(B16:B20)</f>
        <v>4.5</v>
      </c>
      <c r="C21" s="136">
        <f t="shared" si="7"/>
        <v>0</v>
      </c>
      <c r="D21" s="136">
        <f t="shared" si="7"/>
        <v>0</v>
      </c>
      <c r="E21" s="136">
        <f t="shared" si="7"/>
        <v>0</v>
      </c>
      <c r="F21" s="136">
        <f t="shared" si="7"/>
        <v>0</v>
      </c>
      <c r="G21" s="136">
        <f t="shared" si="7"/>
        <v>0</v>
      </c>
      <c r="H21" s="136">
        <f t="shared" si="7"/>
        <v>12.5</v>
      </c>
      <c r="I21" s="138">
        <f t="shared" si="7"/>
        <v>7.5</v>
      </c>
      <c r="J21" s="136">
        <f t="shared" si="7"/>
        <v>17</v>
      </c>
      <c r="K21" s="136">
        <f t="shared" si="7"/>
        <v>7.5</v>
      </c>
      <c r="L21" s="151"/>
    </row>
    <row r="22" spans="1:12" x14ac:dyDescent="0.2">
      <c r="A22" s="143" t="s">
        <v>492</v>
      </c>
      <c r="B22" s="144">
        <f t="shared" ref="B22:K22" si="8">B8+B13+B21</f>
        <v>43.5</v>
      </c>
      <c r="C22" s="145">
        <f t="shared" si="8"/>
        <v>13</v>
      </c>
      <c r="D22" s="144">
        <f t="shared" si="8"/>
        <v>0</v>
      </c>
      <c r="E22" s="145">
        <f t="shared" si="8"/>
        <v>0</v>
      </c>
      <c r="F22" s="144">
        <f t="shared" si="8"/>
        <v>4</v>
      </c>
      <c r="G22" s="145">
        <f t="shared" si="8"/>
        <v>0</v>
      </c>
      <c r="H22" s="144">
        <f t="shared" si="8"/>
        <v>12.5</v>
      </c>
      <c r="I22" s="145">
        <f t="shared" si="8"/>
        <v>7.5</v>
      </c>
      <c r="J22" s="144">
        <f t="shared" si="8"/>
        <v>56</v>
      </c>
      <c r="K22" s="145">
        <f t="shared" si="8"/>
        <v>20.5</v>
      </c>
    </row>
  </sheetData>
  <mergeCells count="5">
    <mergeCell ref="B3:C3"/>
    <mergeCell ref="D3:E3"/>
    <mergeCell ref="H3:I3"/>
    <mergeCell ref="J3:K3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F436C-0551-A141-9FAC-D8FCA3BA19BF}">
  <dimension ref="A3:L7"/>
  <sheetViews>
    <sheetView zoomScale="120" zoomScaleNormal="120" workbookViewId="0">
      <selection activeCell="H29" sqref="H29"/>
    </sheetView>
  </sheetViews>
  <sheetFormatPr baseColWidth="10" defaultRowHeight="16" x14ac:dyDescent="0.2"/>
  <cols>
    <col min="12" max="12" width="63" customWidth="1"/>
  </cols>
  <sheetData>
    <row r="3" spans="1:12" x14ac:dyDescent="0.2">
      <c r="A3" s="98" t="s">
        <v>583</v>
      </c>
      <c r="B3" s="199" t="s">
        <v>636</v>
      </c>
      <c r="C3" s="200"/>
      <c r="D3" s="201" t="s">
        <v>637</v>
      </c>
      <c r="E3" s="201"/>
      <c r="F3" s="199" t="s">
        <v>664</v>
      </c>
      <c r="G3" s="200"/>
      <c r="H3" s="199" t="s">
        <v>638</v>
      </c>
      <c r="I3" s="200"/>
      <c r="J3" s="199" t="s">
        <v>492</v>
      </c>
      <c r="K3" s="200"/>
      <c r="L3" s="130"/>
    </row>
    <row r="4" spans="1:12" x14ac:dyDescent="0.2">
      <c r="A4" s="131"/>
      <c r="B4" s="131" t="s">
        <v>603</v>
      </c>
      <c r="C4" s="132" t="s">
        <v>604</v>
      </c>
      <c r="D4" s="133" t="s">
        <v>603</v>
      </c>
      <c r="E4" s="133" t="s">
        <v>604</v>
      </c>
      <c r="F4" s="131" t="s">
        <v>603</v>
      </c>
      <c r="G4" s="132" t="s">
        <v>604</v>
      </c>
      <c r="H4" s="131" t="s">
        <v>603</v>
      </c>
      <c r="I4" s="132" t="s">
        <v>604</v>
      </c>
      <c r="J4" s="134" t="s">
        <v>603</v>
      </c>
      <c r="K4" s="10" t="s">
        <v>604</v>
      </c>
      <c r="L4" s="135" t="s">
        <v>639</v>
      </c>
    </row>
    <row r="5" spans="1:12" x14ac:dyDescent="0.2">
      <c r="A5" s="7" t="s">
        <v>35</v>
      </c>
      <c r="B5" s="180">
        <v>30</v>
      </c>
      <c r="C5" s="154"/>
      <c r="D5" s="180"/>
      <c r="E5" s="154"/>
      <c r="F5" s="180"/>
      <c r="G5" s="154"/>
      <c r="H5" s="180"/>
      <c r="I5" s="154"/>
      <c r="J5" s="180">
        <f>B5+D5+H5</f>
        <v>30</v>
      </c>
      <c r="K5" s="154">
        <f>C5+E5+I5</f>
        <v>0</v>
      </c>
      <c r="L5" s="156" t="s">
        <v>676</v>
      </c>
    </row>
    <row r="6" spans="1:12" x14ac:dyDescent="0.2">
      <c r="A6" s="136" t="s">
        <v>473</v>
      </c>
      <c r="B6" s="136">
        <f t="shared" ref="B6:K6" si="0">SUM(B5:B5)</f>
        <v>30</v>
      </c>
      <c r="C6" s="137">
        <f t="shared" si="0"/>
        <v>0</v>
      </c>
      <c r="D6" s="138">
        <f t="shared" si="0"/>
        <v>0</v>
      </c>
      <c r="E6" s="137">
        <f t="shared" si="0"/>
        <v>0</v>
      </c>
      <c r="F6" s="138">
        <f t="shared" si="0"/>
        <v>0</v>
      </c>
      <c r="G6" s="137">
        <f t="shared" si="0"/>
        <v>0</v>
      </c>
      <c r="H6" s="138">
        <f t="shared" si="0"/>
        <v>0</v>
      </c>
      <c r="I6" s="137">
        <f t="shared" si="0"/>
        <v>0</v>
      </c>
      <c r="J6" s="138">
        <f t="shared" si="0"/>
        <v>30</v>
      </c>
      <c r="K6" s="137">
        <f t="shared" si="0"/>
        <v>0</v>
      </c>
      <c r="L6" s="139"/>
    </row>
    <row r="7" spans="1:12" x14ac:dyDescent="0.2">
      <c r="A7" s="143" t="s">
        <v>492</v>
      </c>
      <c r="B7" s="144">
        <f t="shared" ref="B7:I7" si="1">B6</f>
        <v>30</v>
      </c>
      <c r="C7" s="144">
        <f t="shared" si="1"/>
        <v>0</v>
      </c>
      <c r="D7" s="144">
        <f t="shared" si="1"/>
        <v>0</v>
      </c>
      <c r="E7" s="144">
        <f t="shared" si="1"/>
        <v>0</v>
      </c>
      <c r="F7" s="144">
        <f t="shared" si="1"/>
        <v>0</v>
      </c>
      <c r="G7" s="144">
        <f t="shared" si="1"/>
        <v>0</v>
      </c>
      <c r="H7" s="144">
        <f t="shared" si="1"/>
        <v>0</v>
      </c>
      <c r="I7" s="144">
        <f t="shared" si="1"/>
        <v>0</v>
      </c>
      <c r="J7" s="144">
        <v>30</v>
      </c>
      <c r="K7" s="184">
        <v>30</v>
      </c>
    </row>
  </sheetData>
  <mergeCells count="5">
    <mergeCell ref="B3:C3"/>
    <mergeCell ref="D3:E3"/>
    <mergeCell ref="F3:G3"/>
    <mergeCell ref="H3:I3"/>
    <mergeCell ref="J3:K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FDAFA-561E-D14F-9B45-CDA5CCE461E8}">
  <dimension ref="A2:J21"/>
  <sheetViews>
    <sheetView zoomScale="120" zoomScaleNormal="120" workbookViewId="0">
      <selection activeCell="J28" sqref="J28"/>
    </sheetView>
  </sheetViews>
  <sheetFormatPr baseColWidth="10" defaultRowHeight="16" x14ac:dyDescent="0.2"/>
  <cols>
    <col min="10" max="10" width="64.6640625" customWidth="1"/>
  </cols>
  <sheetData>
    <row r="2" spans="1:10" x14ac:dyDescent="0.2">
      <c r="A2" s="98" t="s">
        <v>583</v>
      </c>
      <c r="B2" s="199" t="s">
        <v>636</v>
      </c>
      <c r="C2" s="200"/>
      <c r="D2" s="201" t="s">
        <v>627</v>
      </c>
      <c r="E2" s="201"/>
      <c r="F2" s="199" t="s">
        <v>638</v>
      </c>
      <c r="G2" s="200"/>
      <c r="H2" s="201" t="s">
        <v>492</v>
      </c>
      <c r="I2" s="200"/>
      <c r="J2" s="130"/>
    </row>
    <row r="3" spans="1:10" x14ac:dyDescent="0.2">
      <c r="A3" s="131"/>
      <c r="B3" s="131" t="s">
        <v>603</v>
      </c>
      <c r="C3" s="132" t="s">
        <v>604</v>
      </c>
      <c r="D3" s="133" t="s">
        <v>603</v>
      </c>
      <c r="E3" s="133" t="s">
        <v>604</v>
      </c>
      <c r="F3" s="131" t="s">
        <v>603</v>
      </c>
      <c r="G3" s="132" t="s">
        <v>604</v>
      </c>
      <c r="H3" t="s">
        <v>603</v>
      </c>
      <c r="I3" s="10" t="s">
        <v>604</v>
      </c>
      <c r="J3" s="135" t="s">
        <v>639</v>
      </c>
    </row>
    <row r="4" spans="1:10" x14ac:dyDescent="0.2">
      <c r="A4" s="134" t="s">
        <v>123</v>
      </c>
      <c r="B4" s="134"/>
      <c r="C4" s="10"/>
      <c r="F4" s="134"/>
      <c r="H4" s="98"/>
      <c r="I4" s="99"/>
      <c r="J4" s="146"/>
    </row>
    <row r="5" spans="1:10" x14ac:dyDescent="0.2">
      <c r="A5" s="136" t="s">
        <v>469</v>
      </c>
      <c r="B5" s="138">
        <f t="shared" ref="B5:G5" si="0">SUM(B4:B4)</f>
        <v>0</v>
      </c>
      <c r="C5" s="137">
        <f t="shared" si="0"/>
        <v>0</v>
      </c>
      <c r="D5" s="138">
        <f t="shared" si="0"/>
        <v>0</v>
      </c>
      <c r="E5" s="137">
        <f t="shared" si="0"/>
        <v>0</v>
      </c>
      <c r="F5" s="138">
        <f t="shared" si="0"/>
        <v>0</v>
      </c>
      <c r="G5" s="137">
        <f t="shared" si="0"/>
        <v>0</v>
      </c>
      <c r="H5" s="137">
        <f t="shared" ref="H5:I6" si="1">B5+D5+F5</f>
        <v>0</v>
      </c>
      <c r="I5" s="137">
        <f t="shared" si="1"/>
        <v>0</v>
      </c>
      <c r="J5" s="147"/>
    </row>
    <row r="6" spans="1:10" x14ac:dyDescent="0.2">
      <c r="A6" s="140" t="s">
        <v>35</v>
      </c>
      <c r="B6" s="134">
        <v>4</v>
      </c>
      <c r="C6" s="10"/>
      <c r="D6" s="134"/>
      <c r="E6" s="10"/>
      <c r="F6" s="134"/>
      <c r="H6" s="98">
        <f t="shared" si="1"/>
        <v>4</v>
      </c>
      <c r="I6" s="99">
        <f t="shared" si="1"/>
        <v>0</v>
      </c>
      <c r="J6" s="148" t="s">
        <v>677</v>
      </c>
    </row>
    <row r="7" spans="1:10" x14ac:dyDescent="0.2">
      <c r="A7" s="134" t="s">
        <v>35</v>
      </c>
      <c r="B7" s="134">
        <v>26</v>
      </c>
      <c r="C7" s="10"/>
      <c r="D7" s="134"/>
      <c r="E7" s="10"/>
      <c r="F7" s="134"/>
      <c r="H7" s="131">
        <f t="shared" ref="H7" si="2">B7+D7+F7</f>
        <v>26</v>
      </c>
      <c r="I7" s="132">
        <f t="shared" ref="I7" si="3">C7+E7+G7</f>
        <v>0</v>
      </c>
      <c r="J7" s="148" t="s">
        <v>678</v>
      </c>
    </row>
    <row r="8" spans="1:10" x14ac:dyDescent="0.2">
      <c r="A8" s="136" t="s">
        <v>473</v>
      </c>
      <c r="B8" s="138">
        <f t="shared" ref="B8:I8" si="4">SUM(B6:B7)</f>
        <v>30</v>
      </c>
      <c r="C8" s="138">
        <f t="shared" si="4"/>
        <v>0</v>
      </c>
      <c r="D8" s="138">
        <f t="shared" si="4"/>
        <v>0</v>
      </c>
      <c r="E8" s="138">
        <f t="shared" si="4"/>
        <v>0</v>
      </c>
      <c r="F8" s="138">
        <f t="shared" si="4"/>
        <v>0</v>
      </c>
      <c r="G8" s="138">
        <f t="shared" si="4"/>
        <v>0</v>
      </c>
      <c r="H8" s="138">
        <f t="shared" si="4"/>
        <v>30</v>
      </c>
      <c r="I8" s="138">
        <f t="shared" si="4"/>
        <v>0</v>
      </c>
      <c r="J8" s="151"/>
    </row>
    <row r="9" spans="1:10" x14ac:dyDescent="0.2">
      <c r="A9" s="101" t="s">
        <v>49</v>
      </c>
      <c r="B9" s="141"/>
      <c r="C9" s="152"/>
      <c r="D9" s="141"/>
      <c r="E9" s="142"/>
      <c r="F9" s="141">
        <v>10</v>
      </c>
      <c r="G9" s="152"/>
      <c r="H9" s="142">
        <f>B9+D9+F9</f>
        <v>10</v>
      </c>
      <c r="I9" s="153">
        <f>C9+E9+G9</f>
        <v>0</v>
      </c>
      <c r="J9" s="156" t="s">
        <v>681</v>
      </c>
    </row>
    <row r="10" spans="1:10" x14ac:dyDescent="0.2">
      <c r="A10" s="138" t="s">
        <v>476</v>
      </c>
      <c r="B10" s="138">
        <f t="shared" ref="B10:I10" si="5">SUM(B9:B9)</f>
        <v>0</v>
      </c>
      <c r="C10" s="155">
        <f t="shared" si="5"/>
        <v>0</v>
      </c>
      <c r="D10" s="138">
        <f t="shared" si="5"/>
        <v>0</v>
      </c>
      <c r="E10" s="137">
        <f t="shared" si="5"/>
        <v>0</v>
      </c>
      <c r="F10" s="138">
        <f t="shared" si="5"/>
        <v>10</v>
      </c>
      <c r="G10" s="155">
        <f t="shared" si="5"/>
        <v>0</v>
      </c>
      <c r="H10" s="138">
        <f t="shared" si="5"/>
        <v>10</v>
      </c>
      <c r="I10" s="137">
        <f t="shared" si="5"/>
        <v>0</v>
      </c>
      <c r="J10" s="132"/>
    </row>
    <row r="11" spans="1:10" x14ac:dyDescent="0.2">
      <c r="A11" s="101" t="s">
        <v>45</v>
      </c>
      <c r="B11" s="101">
        <v>4</v>
      </c>
      <c r="C11" s="103"/>
      <c r="D11" s="103"/>
      <c r="E11" s="103"/>
      <c r="F11" s="101"/>
      <c r="G11" s="152"/>
      <c r="H11" s="141">
        <f t="shared" ref="H11:I11" si="6">B11+D11+F11</f>
        <v>4</v>
      </c>
      <c r="I11" s="152">
        <f t="shared" si="6"/>
        <v>0</v>
      </c>
      <c r="J11" s="156" t="s">
        <v>682</v>
      </c>
    </row>
    <row r="12" spans="1:10" x14ac:dyDescent="0.2">
      <c r="A12" s="101" t="s">
        <v>45</v>
      </c>
      <c r="B12" s="101"/>
      <c r="C12" s="103"/>
      <c r="D12" s="103"/>
      <c r="E12" s="103"/>
      <c r="F12" s="101">
        <v>30</v>
      </c>
      <c r="G12" s="103"/>
      <c r="H12" s="187">
        <f t="shared" ref="H12" si="7">B12+D12+F12</f>
        <v>30</v>
      </c>
      <c r="I12" s="191">
        <f t="shared" ref="I12" si="8">C12+E12+G12</f>
        <v>0</v>
      </c>
      <c r="J12" s="148" t="s">
        <v>683</v>
      </c>
    </row>
    <row r="13" spans="1:10" x14ac:dyDescent="0.2">
      <c r="A13" s="138" t="s">
        <v>477</v>
      </c>
      <c r="B13" s="138">
        <f t="shared" ref="B13:I13" si="9">SUM(B11:B12)</f>
        <v>4</v>
      </c>
      <c r="C13" s="138">
        <f t="shared" si="9"/>
        <v>0</v>
      </c>
      <c r="D13" s="138">
        <f t="shared" si="9"/>
        <v>0</v>
      </c>
      <c r="E13" s="138">
        <f t="shared" si="9"/>
        <v>0</v>
      </c>
      <c r="F13" s="138">
        <f t="shared" si="9"/>
        <v>30</v>
      </c>
      <c r="G13" s="138">
        <f t="shared" si="9"/>
        <v>0</v>
      </c>
      <c r="H13" s="138">
        <f t="shared" si="9"/>
        <v>34</v>
      </c>
      <c r="I13" s="138">
        <f t="shared" si="9"/>
        <v>0</v>
      </c>
      <c r="J13" s="10"/>
    </row>
    <row r="14" spans="1:10" x14ac:dyDescent="0.2">
      <c r="A14" s="134" t="s">
        <v>33</v>
      </c>
      <c r="B14" s="134"/>
      <c r="C14" s="10"/>
      <c r="F14" s="134"/>
      <c r="G14" s="99"/>
      <c r="H14" s="141">
        <f>B14+D14+F14</f>
        <v>0</v>
      </c>
      <c r="I14" s="152">
        <f>C14+E14+G14</f>
        <v>0</v>
      </c>
      <c r="J14" s="156"/>
    </row>
    <row r="15" spans="1:10" x14ac:dyDescent="0.2">
      <c r="A15" s="134" t="s">
        <v>33</v>
      </c>
      <c r="B15" s="134"/>
      <c r="C15" s="10"/>
      <c r="F15" s="134"/>
      <c r="H15" s="131">
        <f t="shared" ref="H15:I15" si="10">B15+D15+F15</f>
        <v>0</v>
      </c>
      <c r="I15" s="132">
        <f t="shared" si="10"/>
        <v>0</v>
      </c>
      <c r="J15" s="148"/>
    </row>
    <row r="16" spans="1:10" x14ac:dyDescent="0.2">
      <c r="A16" s="136" t="s">
        <v>478</v>
      </c>
      <c r="B16" s="138">
        <f t="shared" ref="B16:I16" si="11">SUM(B14:B15)</f>
        <v>0</v>
      </c>
      <c r="C16" s="137">
        <f t="shared" si="11"/>
        <v>0</v>
      </c>
      <c r="D16" s="138">
        <f t="shared" si="11"/>
        <v>0</v>
      </c>
      <c r="E16" s="137">
        <f t="shared" si="11"/>
        <v>0</v>
      </c>
      <c r="F16" s="138">
        <f t="shared" si="11"/>
        <v>0</v>
      </c>
      <c r="G16" s="137">
        <f>SUM(G14:G15)</f>
        <v>0</v>
      </c>
      <c r="H16" s="136">
        <f t="shared" si="11"/>
        <v>0</v>
      </c>
      <c r="I16" s="137">
        <f t="shared" si="11"/>
        <v>0</v>
      </c>
      <c r="J16" s="151"/>
    </row>
    <row r="17" spans="1:10" x14ac:dyDescent="0.2">
      <c r="A17" s="101" t="s">
        <v>91</v>
      </c>
      <c r="B17" s="101"/>
      <c r="C17" s="102">
        <v>10</v>
      </c>
      <c r="D17" s="103"/>
      <c r="E17" s="103"/>
      <c r="F17" s="101"/>
      <c r="G17" s="103"/>
      <c r="H17" s="98">
        <f t="shared" ref="H17:I18" si="12">B17+D17+F17</f>
        <v>0</v>
      </c>
      <c r="I17" s="99">
        <f t="shared" si="12"/>
        <v>10</v>
      </c>
      <c r="J17" s="156" t="s">
        <v>684</v>
      </c>
    </row>
    <row r="18" spans="1:10" x14ac:dyDescent="0.2">
      <c r="A18" s="134" t="s">
        <v>91</v>
      </c>
      <c r="B18" s="134">
        <v>3.5</v>
      </c>
      <c r="C18" s="10"/>
      <c r="F18" s="134"/>
      <c r="H18" s="134">
        <f t="shared" si="12"/>
        <v>3.5</v>
      </c>
      <c r="I18" s="10">
        <f t="shared" si="12"/>
        <v>0</v>
      </c>
      <c r="J18" s="148" t="s">
        <v>685</v>
      </c>
    </row>
    <row r="19" spans="1:10" x14ac:dyDescent="0.2">
      <c r="A19" s="134" t="s">
        <v>91</v>
      </c>
      <c r="B19" s="134">
        <v>0</v>
      </c>
      <c r="C19" s="10">
        <v>1.5</v>
      </c>
      <c r="F19" s="134"/>
      <c r="H19" s="192">
        <f t="shared" ref="H19" si="13">B19+D19+F19</f>
        <v>0</v>
      </c>
      <c r="I19" s="193">
        <f t="shared" ref="I19" si="14">C19+E19+G19</f>
        <v>1.5</v>
      </c>
      <c r="J19" s="148" t="s">
        <v>686</v>
      </c>
    </row>
    <row r="20" spans="1:10" x14ac:dyDescent="0.2">
      <c r="A20" s="136" t="s">
        <v>483</v>
      </c>
      <c r="B20" s="136">
        <f t="shared" ref="B20:I20" si="15">SUM(B17:B19)</f>
        <v>3.5</v>
      </c>
      <c r="C20" s="136">
        <f t="shared" si="15"/>
        <v>11.5</v>
      </c>
      <c r="D20" s="136">
        <f t="shared" si="15"/>
        <v>0</v>
      </c>
      <c r="E20" s="136">
        <f t="shared" si="15"/>
        <v>0</v>
      </c>
      <c r="F20" s="136">
        <f t="shared" si="15"/>
        <v>0</v>
      </c>
      <c r="G20" s="136">
        <f t="shared" si="15"/>
        <v>0</v>
      </c>
      <c r="H20" s="136">
        <f t="shared" si="15"/>
        <v>3.5</v>
      </c>
      <c r="I20" s="136">
        <f t="shared" si="15"/>
        <v>11.5</v>
      </c>
      <c r="J20" s="151"/>
    </row>
    <row r="21" spans="1:10" x14ac:dyDescent="0.2">
      <c r="A21" s="143" t="s">
        <v>492</v>
      </c>
      <c r="B21" s="143">
        <f t="shared" ref="B21:I21" si="16">B5+B8+B10+B13+B16+B20</f>
        <v>37.5</v>
      </c>
      <c r="C21" s="143">
        <f t="shared" si="16"/>
        <v>11.5</v>
      </c>
      <c r="D21" s="143">
        <f t="shared" si="16"/>
        <v>0</v>
      </c>
      <c r="E21" s="143">
        <f t="shared" si="16"/>
        <v>0</v>
      </c>
      <c r="F21" s="143">
        <f t="shared" si="16"/>
        <v>40</v>
      </c>
      <c r="G21" s="143">
        <f t="shared" si="16"/>
        <v>0</v>
      </c>
      <c r="H21" s="143">
        <f t="shared" si="16"/>
        <v>77.5</v>
      </c>
      <c r="I21" s="144">
        <f t="shared" si="16"/>
        <v>11.5</v>
      </c>
    </row>
  </sheetData>
  <mergeCells count="4">
    <mergeCell ref="B2:C2"/>
    <mergeCell ref="D2:E2"/>
    <mergeCell ref="F2:G2"/>
    <mergeCell ref="H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0A524-4D90-0D47-B7E5-5DDAAFBBDCBF}">
  <dimension ref="A2:L16"/>
  <sheetViews>
    <sheetView zoomScale="120" zoomScaleNormal="120" workbookViewId="0">
      <selection activeCell="L28" sqref="L28"/>
    </sheetView>
  </sheetViews>
  <sheetFormatPr baseColWidth="10" defaultRowHeight="16" x14ac:dyDescent="0.2"/>
  <cols>
    <col min="2" max="3" width="9.33203125" customWidth="1"/>
    <col min="4" max="4" width="8.83203125" customWidth="1"/>
    <col min="5" max="5" width="8.6640625" customWidth="1"/>
    <col min="6" max="6" width="6.5" customWidth="1"/>
    <col min="7" max="7" width="7" customWidth="1"/>
    <col min="8" max="8" width="8.33203125" customWidth="1"/>
    <col min="9" max="9" width="8.83203125" customWidth="1"/>
    <col min="10" max="10" width="10.5" customWidth="1"/>
    <col min="11" max="11" width="9.83203125" customWidth="1"/>
    <col min="12" max="12" width="73" customWidth="1"/>
  </cols>
  <sheetData>
    <row r="2" spans="1:12" x14ac:dyDescent="0.2">
      <c r="A2" s="159" t="s">
        <v>583</v>
      </c>
      <c r="B2" s="202" t="s">
        <v>636</v>
      </c>
      <c r="C2" s="203"/>
      <c r="D2" s="204" t="s">
        <v>641</v>
      </c>
      <c r="E2" s="204"/>
      <c r="F2" s="202" t="s">
        <v>664</v>
      </c>
      <c r="G2" s="203"/>
      <c r="H2" s="202" t="s">
        <v>638</v>
      </c>
      <c r="I2" s="203"/>
      <c r="J2" s="204" t="s">
        <v>492</v>
      </c>
      <c r="K2" s="203"/>
      <c r="L2" s="160"/>
    </row>
    <row r="3" spans="1:12" x14ac:dyDescent="0.2">
      <c r="A3" s="161"/>
      <c r="B3" s="161" t="s">
        <v>603</v>
      </c>
      <c r="C3" s="162" t="s">
        <v>604</v>
      </c>
      <c r="D3" s="163" t="s">
        <v>603</v>
      </c>
      <c r="E3" s="163" t="s">
        <v>604</v>
      </c>
      <c r="F3" s="161" t="s">
        <v>603</v>
      </c>
      <c r="G3" s="162" t="s">
        <v>604</v>
      </c>
      <c r="H3" s="161" t="s">
        <v>603</v>
      </c>
      <c r="I3" s="162" t="s">
        <v>604</v>
      </c>
      <c r="J3" s="164" t="s">
        <v>603</v>
      </c>
      <c r="K3" s="165" t="s">
        <v>604</v>
      </c>
      <c r="L3" s="166" t="s">
        <v>639</v>
      </c>
    </row>
    <row r="4" spans="1:12" x14ac:dyDescent="0.2">
      <c r="A4" s="98" t="s">
        <v>10</v>
      </c>
      <c r="B4" s="98">
        <v>10</v>
      </c>
      <c r="C4" s="99"/>
      <c r="D4" s="98"/>
      <c r="E4" s="99"/>
      <c r="F4" s="98"/>
      <c r="G4" s="100"/>
      <c r="H4" s="98"/>
      <c r="I4" s="100"/>
      <c r="J4" s="98">
        <f t="shared" ref="J4:J9" si="0">B4+D4+F4+H4</f>
        <v>10</v>
      </c>
      <c r="K4" s="99">
        <f>C4+E4+I4</f>
        <v>0</v>
      </c>
      <c r="L4" s="156" t="s">
        <v>687</v>
      </c>
    </row>
    <row r="5" spans="1:12" x14ac:dyDescent="0.2">
      <c r="A5" s="134" t="s">
        <v>10</v>
      </c>
      <c r="B5" s="134">
        <v>20</v>
      </c>
      <c r="C5" s="10"/>
      <c r="D5" s="134"/>
      <c r="E5" s="10"/>
      <c r="F5" s="134"/>
      <c r="H5" s="134"/>
      <c r="J5" s="134">
        <f t="shared" si="0"/>
        <v>20</v>
      </c>
      <c r="K5" s="10"/>
      <c r="L5" s="148" t="s">
        <v>688</v>
      </c>
    </row>
    <row r="6" spans="1:12" x14ac:dyDescent="0.2">
      <c r="A6" s="134" t="s">
        <v>10</v>
      </c>
      <c r="B6" s="134">
        <v>2</v>
      </c>
      <c r="C6" s="10"/>
      <c r="D6" s="134"/>
      <c r="E6" s="10"/>
      <c r="F6" s="134"/>
      <c r="H6" s="134"/>
      <c r="J6" s="134">
        <f t="shared" si="0"/>
        <v>2</v>
      </c>
      <c r="K6" s="10"/>
      <c r="L6" s="148" t="s">
        <v>642</v>
      </c>
    </row>
    <row r="7" spans="1:12" x14ac:dyDescent="0.2">
      <c r="A7" s="134" t="s">
        <v>10</v>
      </c>
      <c r="B7" s="134"/>
      <c r="D7" s="134"/>
      <c r="F7" s="134"/>
      <c r="H7" s="134">
        <v>5</v>
      </c>
      <c r="J7" s="134">
        <f t="shared" si="0"/>
        <v>5</v>
      </c>
      <c r="K7" s="10"/>
      <c r="L7" s="148" t="s">
        <v>691</v>
      </c>
    </row>
    <row r="8" spans="1:12" x14ac:dyDescent="0.2">
      <c r="A8" s="134" t="s">
        <v>10</v>
      </c>
      <c r="B8" s="134"/>
      <c r="D8" s="134"/>
      <c r="F8" s="134">
        <v>1</v>
      </c>
      <c r="H8" s="134"/>
      <c r="J8" s="134">
        <f t="shared" si="0"/>
        <v>1</v>
      </c>
      <c r="K8" s="10"/>
      <c r="L8" s="148" t="s">
        <v>690</v>
      </c>
    </row>
    <row r="9" spans="1:12" x14ac:dyDescent="0.2">
      <c r="A9" s="134" t="s">
        <v>10</v>
      </c>
      <c r="B9" s="134"/>
      <c r="D9" s="134">
        <v>5</v>
      </c>
      <c r="F9" s="134"/>
      <c r="H9" s="134"/>
      <c r="J9" s="131">
        <f t="shared" si="0"/>
        <v>5</v>
      </c>
      <c r="K9" s="10"/>
      <c r="L9" s="148" t="s">
        <v>689</v>
      </c>
    </row>
    <row r="10" spans="1:12" x14ac:dyDescent="0.2">
      <c r="A10" s="136" t="s">
        <v>465</v>
      </c>
      <c r="B10" s="138">
        <f t="shared" ref="B10:K10" si="1">SUM(B4:B9)</f>
        <v>32</v>
      </c>
      <c r="C10" s="155">
        <f t="shared" si="1"/>
        <v>0</v>
      </c>
      <c r="D10" s="138">
        <f t="shared" si="1"/>
        <v>5</v>
      </c>
      <c r="E10" s="155">
        <f t="shared" si="1"/>
        <v>0</v>
      </c>
      <c r="F10" s="138">
        <f t="shared" si="1"/>
        <v>1</v>
      </c>
      <c r="G10" s="137">
        <f t="shared" si="1"/>
        <v>0</v>
      </c>
      <c r="H10" s="138">
        <f t="shared" si="1"/>
        <v>5</v>
      </c>
      <c r="I10" s="137">
        <f t="shared" si="1"/>
        <v>0</v>
      </c>
      <c r="J10" s="149">
        <f t="shared" si="1"/>
        <v>43</v>
      </c>
      <c r="K10" s="150">
        <f t="shared" si="1"/>
        <v>0</v>
      </c>
      <c r="L10" s="10"/>
    </row>
    <row r="11" spans="1:12" x14ac:dyDescent="0.2">
      <c r="A11" s="134" t="s">
        <v>256</v>
      </c>
      <c r="B11" s="134">
        <v>15</v>
      </c>
      <c r="D11" s="134"/>
      <c r="F11" s="134"/>
      <c r="H11" s="134"/>
      <c r="J11" s="98">
        <f>B11+D11+F11+H11</f>
        <v>15</v>
      </c>
      <c r="K11" s="99">
        <f>C11+E11+I11</f>
        <v>0</v>
      </c>
      <c r="L11" s="148" t="s">
        <v>643</v>
      </c>
    </row>
    <row r="12" spans="1:12" x14ac:dyDescent="0.2">
      <c r="A12" s="134" t="s">
        <v>256</v>
      </c>
      <c r="B12" s="134">
        <v>2</v>
      </c>
      <c r="D12" s="134"/>
      <c r="F12" s="134"/>
      <c r="H12" s="134"/>
      <c r="J12" s="134">
        <f>B12+D12+F12+H12</f>
        <v>2</v>
      </c>
      <c r="K12" s="10">
        <f>C12+E12+I12</f>
        <v>0</v>
      </c>
      <c r="L12" s="148" t="s">
        <v>644</v>
      </c>
    </row>
    <row r="13" spans="1:12" x14ac:dyDescent="0.2">
      <c r="A13" s="134" t="s">
        <v>256</v>
      </c>
      <c r="B13" s="134">
        <v>1.5</v>
      </c>
      <c r="D13" s="134"/>
      <c r="F13" s="134"/>
      <c r="H13" s="134"/>
      <c r="J13" s="134">
        <f>B13+D13+F13+H13</f>
        <v>1.5</v>
      </c>
      <c r="K13" s="10">
        <f>C13+E13+I13</f>
        <v>0</v>
      </c>
      <c r="L13" s="148" t="s">
        <v>693</v>
      </c>
    </row>
    <row r="14" spans="1:12" x14ac:dyDescent="0.2">
      <c r="A14" s="134" t="s">
        <v>256</v>
      </c>
      <c r="B14" s="134"/>
      <c r="D14" s="134">
        <v>4</v>
      </c>
      <c r="F14" s="134"/>
      <c r="H14" s="134"/>
      <c r="J14" s="131">
        <f>B14+D14+F14+H14</f>
        <v>4</v>
      </c>
      <c r="K14" s="10"/>
      <c r="L14" s="148" t="s">
        <v>692</v>
      </c>
    </row>
    <row r="15" spans="1:12" x14ac:dyDescent="0.2">
      <c r="A15" s="136" t="s">
        <v>470</v>
      </c>
      <c r="B15" s="138">
        <f t="shared" ref="B15:K15" si="2">SUM(B11:B14)</f>
        <v>18.5</v>
      </c>
      <c r="C15" s="149">
        <f t="shared" si="2"/>
        <v>0</v>
      </c>
      <c r="D15" s="138">
        <f t="shared" si="2"/>
        <v>4</v>
      </c>
      <c r="E15" s="149">
        <f t="shared" si="2"/>
        <v>0</v>
      </c>
      <c r="F15" s="138">
        <f t="shared" si="2"/>
        <v>0</v>
      </c>
      <c r="G15" s="149">
        <f t="shared" si="2"/>
        <v>0</v>
      </c>
      <c r="H15" s="138">
        <f t="shared" si="2"/>
        <v>0</v>
      </c>
      <c r="I15" s="149">
        <f t="shared" si="2"/>
        <v>0</v>
      </c>
      <c r="J15" s="167">
        <f t="shared" si="2"/>
        <v>22.5</v>
      </c>
      <c r="K15" s="150">
        <f t="shared" si="2"/>
        <v>0</v>
      </c>
      <c r="L15" s="10"/>
    </row>
    <row r="16" spans="1:12" x14ac:dyDescent="0.2">
      <c r="A16" s="143" t="s">
        <v>492</v>
      </c>
      <c r="B16" s="143">
        <f t="shared" ref="B16:K16" si="3">B10+B15</f>
        <v>50.5</v>
      </c>
      <c r="C16" s="168">
        <f t="shared" si="3"/>
        <v>0</v>
      </c>
      <c r="D16" s="143">
        <f t="shared" si="3"/>
        <v>9</v>
      </c>
      <c r="E16" s="168">
        <f t="shared" si="3"/>
        <v>0</v>
      </c>
      <c r="F16" s="143">
        <f t="shared" si="3"/>
        <v>1</v>
      </c>
      <c r="G16" s="168">
        <f t="shared" si="3"/>
        <v>0</v>
      </c>
      <c r="H16" s="143">
        <f t="shared" si="3"/>
        <v>5</v>
      </c>
      <c r="I16" s="168">
        <f t="shared" si="3"/>
        <v>0</v>
      </c>
      <c r="J16" s="143">
        <f t="shared" si="3"/>
        <v>65.5</v>
      </c>
      <c r="K16" s="168">
        <f t="shared" si="3"/>
        <v>0</v>
      </c>
      <c r="L16" s="158"/>
    </row>
  </sheetData>
  <mergeCells count="5">
    <mergeCell ref="B2:C2"/>
    <mergeCell ref="D2:E2"/>
    <mergeCell ref="H2:I2"/>
    <mergeCell ref="J2:K2"/>
    <mergeCell ref="F2:G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AC381-17FC-8D47-82CF-775FEDF54A34}">
  <dimension ref="A2:J29"/>
  <sheetViews>
    <sheetView zoomScale="120" zoomScaleNormal="120" workbookViewId="0">
      <selection activeCell="J32" sqref="J32"/>
    </sheetView>
  </sheetViews>
  <sheetFormatPr baseColWidth="10" defaultRowHeight="16" x14ac:dyDescent="0.2"/>
  <cols>
    <col min="10" max="10" width="76.83203125" customWidth="1"/>
  </cols>
  <sheetData>
    <row r="2" spans="1:10" x14ac:dyDescent="0.2">
      <c r="A2" s="98" t="s">
        <v>583</v>
      </c>
      <c r="B2" s="199" t="s">
        <v>636</v>
      </c>
      <c r="C2" s="200"/>
      <c r="D2" s="201" t="s">
        <v>641</v>
      </c>
      <c r="E2" s="201"/>
      <c r="F2" s="199" t="s">
        <v>638</v>
      </c>
      <c r="G2" s="200"/>
      <c r="H2" s="199" t="s">
        <v>492</v>
      </c>
      <c r="I2" s="200"/>
      <c r="J2" s="129"/>
    </row>
    <row r="3" spans="1:10" x14ac:dyDescent="0.2">
      <c r="A3" s="131"/>
      <c r="B3" s="131" t="s">
        <v>603</v>
      </c>
      <c r="C3" s="132" t="s">
        <v>604</v>
      </c>
      <c r="D3" s="133" t="s">
        <v>603</v>
      </c>
      <c r="E3" s="133" t="s">
        <v>604</v>
      </c>
      <c r="F3" s="131" t="s">
        <v>603</v>
      </c>
      <c r="G3" s="132" t="s">
        <v>604</v>
      </c>
      <c r="H3" s="131" t="s">
        <v>603</v>
      </c>
      <c r="I3" s="132" t="s">
        <v>604</v>
      </c>
      <c r="J3" s="147" t="s">
        <v>639</v>
      </c>
    </row>
    <row r="4" spans="1:10" x14ac:dyDescent="0.2">
      <c r="A4" s="134" t="s">
        <v>19</v>
      </c>
      <c r="B4" s="134">
        <v>2</v>
      </c>
      <c r="C4" s="10"/>
      <c r="F4" s="134"/>
      <c r="G4" s="10"/>
      <c r="H4" s="134">
        <f t="shared" ref="H4:I22" si="0">B4+D4+F4</f>
        <v>2</v>
      </c>
      <c r="I4" s="10">
        <f t="shared" si="0"/>
        <v>0</v>
      </c>
      <c r="J4" s="148" t="s">
        <v>645</v>
      </c>
    </row>
    <row r="5" spans="1:10" x14ac:dyDescent="0.2">
      <c r="A5" s="134" t="s">
        <v>19</v>
      </c>
      <c r="B5" s="134">
        <v>5</v>
      </c>
      <c r="C5" s="10"/>
      <c r="F5" s="134"/>
      <c r="G5" s="10"/>
      <c r="H5" s="134">
        <f t="shared" ref="H5" si="1">B5+D5+F5</f>
        <v>5</v>
      </c>
      <c r="I5" s="10">
        <f t="shared" ref="I5" si="2">C5+E5+G5</f>
        <v>0</v>
      </c>
      <c r="J5" s="12" t="s">
        <v>694</v>
      </c>
    </row>
    <row r="6" spans="1:10" x14ac:dyDescent="0.2">
      <c r="A6" s="138" t="s">
        <v>466</v>
      </c>
      <c r="B6" s="136">
        <f t="shared" ref="B6:I6" si="3">SUM(B4:B5)</f>
        <v>7</v>
      </c>
      <c r="C6" s="136">
        <f t="shared" si="3"/>
        <v>0</v>
      </c>
      <c r="D6" s="136">
        <f t="shared" si="3"/>
        <v>0</v>
      </c>
      <c r="E6" s="136">
        <f t="shared" si="3"/>
        <v>0</v>
      </c>
      <c r="F6" s="136">
        <f t="shared" si="3"/>
        <v>0</v>
      </c>
      <c r="G6" s="136">
        <f t="shared" si="3"/>
        <v>0</v>
      </c>
      <c r="H6" s="136">
        <f t="shared" si="3"/>
        <v>7</v>
      </c>
      <c r="I6" s="136">
        <f t="shared" si="3"/>
        <v>0</v>
      </c>
      <c r="J6" s="147"/>
    </row>
    <row r="7" spans="1:10" x14ac:dyDescent="0.2">
      <c r="A7" s="134" t="s">
        <v>35</v>
      </c>
      <c r="B7" s="134"/>
      <c r="C7">
        <v>15</v>
      </c>
      <c r="F7" s="134"/>
      <c r="H7" s="134">
        <f t="shared" si="0"/>
        <v>0</v>
      </c>
      <c r="I7" s="10">
        <f t="shared" si="0"/>
        <v>15</v>
      </c>
      <c r="J7" s="12" t="s">
        <v>695</v>
      </c>
    </row>
    <row r="8" spans="1:10" x14ac:dyDescent="0.2">
      <c r="A8" s="138" t="s">
        <v>473</v>
      </c>
      <c r="B8" s="136">
        <f t="shared" ref="B8:I8" si="4">SUM(B7:B7)</f>
        <v>0</v>
      </c>
      <c r="C8" s="136">
        <f t="shared" si="4"/>
        <v>15</v>
      </c>
      <c r="D8" s="136">
        <f t="shared" si="4"/>
        <v>0</v>
      </c>
      <c r="E8" s="136">
        <f t="shared" si="4"/>
        <v>0</v>
      </c>
      <c r="F8" s="136">
        <f t="shared" si="4"/>
        <v>0</v>
      </c>
      <c r="G8" s="136">
        <f t="shared" si="4"/>
        <v>0</v>
      </c>
      <c r="H8" s="136">
        <f t="shared" si="4"/>
        <v>0</v>
      </c>
      <c r="I8" s="138">
        <f t="shared" si="4"/>
        <v>15</v>
      </c>
      <c r="J8" s="147"/>
    </row>
    <row r="9" spans="1:10" x14ac:dyDescent="0.2">
      <c r="A9" s="134" t="s">
        <v>279</v>
      </c>
      <c r="B9" s="134">
        <v>2</v>
      </c>
      <c r="C9" s="10"/>
      <c r="F9" s="134"/>
      <c r="G9" s="10"/>
      <c r="H9" s="134">
        <f t="shared" si="0"/>
        <v>2</v>
      </c>
      <c r="I9" s="10">
        <f t="shared" si="0"/>
        <v>0</v>
      </c>
      <c r="J9" s="12" t="s">
        <v>696</v>
      </c>
    </row>
    <row r="10" spans="1:10" x14ac:dyDescent="0.2">
      <c r="A10" s="136" t="s">
        <v>474</v>
      </c>
      <c r="B10" s="136">
        <f t="shared" ref="B10:I10" si="5">SUM(B9:B9)</f>
        <v>2</v>
      </c>
      <c r="C10" s="136">
        <f t="shared" si="5"/>
        <v>0</v>
      </c>
      <c r="D10" s="136">
        <f t="shared" si="5"/>
        <v>0</v>
      </c>
      <c r="E10" s="136">
        <f t="shared" si="5"/>
        <v>0</v>
      </c>
      <c r="F10" s="136">
        <f t="shared" si="5"/>
        <v>0</v>
      </c>
      <c r="G10" s="136">
        <f t="shared" si="5"/>
        <v>0</v>
      </c>
      <c r="H10" s="136">
        <f t="shared" si="5"/>
        <v>2</v>
      </c>
      <c r="I10" s="138">
        <f t="shared" si="5"/>
        <v>0</v>
      </c>
      <c r="J10" s="147"/>
    </row>
    <row r="11" spans="1:10" x14ac:dyDescent="0.2">
      <c r="A11" s="134" t="s">
        <v>30</v>
      </c>
      <c r="B11" s="134">
        <v>5</v>
      </c>
      <c r="C11" s="10"/>
      <c r="F11" s="134"/>
      <c r="G11" s="10"/>
      <c r="H11" s="134">
        <f>B11+D11+F11</f>
        <v>5</v>
      </c>
      <c r="I11" s="10">
        <f>C11+E11+G11</f>
        <v>0</v>
      </c>
      <c r="J11" s="148" t="s">
        <v>697</v>
      </c>
    </row>
    <row r="12" spans="1:10" x14ac:dyDescent="0.2">
      <c r="A12" s="134" t="s">
        <v>30</v>
      </c>
      <c r="B12" s="134">
        <v>2</v>
      </c>
      <c r="C12" s="10"/>
      <c r="F12" s="134"/>
      <c r="G12" s="10"/>
      <c r="H12" s="134">
        <f>B12+D12+F12</f>
        <v>2</v>
      </c>
      <c r="I12" s="10">
        <f>C12+E12+G12</f>
        <v>0</v>
      </c>
      <c r="J12" s="148" t="s">
        <v>698</v>
      </c>
    </row>
    <row r="13" spans="1:10" x14ac:dyDescent="0.2">
      <c r="A13" s="134" t="s">
        <v>30</v>
      </c>
      <c r="B13" s="134">
        <v>2</v>
      </c>
      <c r="C13" s="10"/>
      <c r="F13" s="134"/>
      <c r="G13" s="10"/>
      <c r="H13" s="134">
        <f t="shared" si="0"/>
        <v>2</v>
      </c>
      <c r="I13" s="10">
        <f t="shared" si="0"/>
        <v>0</v>
      </c>
      <c r="J13" s="148" t="s">
        <v>699</v>
      </c>
    </row>
    <row r="14" spans="1:10" x14ac:dyDescent="0.2">
      <c r="A14" s="134" t="s">
        <v>30</v>
      </c>
      <c r="B14" s="134"/>
      <c r="C14" s="10"/>
      <c r="F14" s="134">
        <v>7.5</v>
      </c>
      <c r="G14" s="10"/>
      <c r="H14" s="134">
        <f t="shared" si="0"/>
        <v>7.5</v>
      </c>
      <c r="I14" s="10">
        <f>C14+E14+G14</f>
        <v>0</v>
      </c>
      <c r="J14" s="148" t="s">
        <v>700</v>
      </c>
    </row>
    <row r="15" spans="1:10" x14ac:dyDescent="0.2">
      <c r="A15" s="136" t="s">
        <v>475</v>
      </c>
      <c r="B15" s="136">
        <f t="shared" ref="B15:I15" si="6">SUM(B11:B14)</f>
        <v>9</v>
      </c>
      <c r="C15" s="136">
        <f t="shared" si="6"/>
        <v>0</v>
      </c>
      <c r="D15" s="136">
        <f t="shared" si="6"/>
        <v>0</v>
      </c>
      <c r="E15" s="136">
        <f t="shared" si="6"/>
        <v>0</v>
      </c>
      <c r="F15" s="136">
        <f t="shared" si="6"/>
        <v>7.5</v>
      </c>
      <c r="G15" s="136">
        <f t="shared" si="6"/>
        <v>0</v>
      </c>
      <c r="H15" s="136">
        <f t="shared" si="6"/>
        <v>16.5</v>
      </c>
      <c r="I15" s="138">
        <f t="shared" si="6"/>
        <v>0</v>
      </c>
      <c r="J15" s="147"/>
    </row>
    <row r="16" spans="1:10" x14ac:dyDescent="0.2">
      <c r="A16" s="181" t="s">
        <v>45</v>
      </c>
      <c r="B16" s="181">
        <v>5</v>
      </c>
      <c r="C16" s="12"/>
      <c r="D16" s="181"/>
      <c r="E16" s="12"/>
      <c r="F16" s="181"/>
      <c r="G16" s="12"/>
      <c r="H16" s="181">
        <f t="shared" si="0"/>
        <v>5</v>
      </c>
      <c r="I16" s="12">
        <f t="shared" si="0"/>
        <v>0</v>
      </c>
      <c r="J16" s="148" t="s">
        <v>701</v>
      </c>
    </row>
    <row r="17" spans="1:10" x14ac:dyDescent="0.2">
      <c r="A17" s="181" t="s">
        <v>45</v>
      </c>
      <c r="B17" s="181">
        <v>1.5</v>
      </c>
      <c r="C17" s="12"/>
      <c r="D17" s="181"/>
      <c r="E17" s="12"/>
      <c r="F17" s="181"/>
      <c r="G17" s="12"/>
      <c r="H17" s="181">
        <f t="shared" si="0"/>
        <v>1.5</v>
      </c>
      <c r="I17" s="12">
        <f t="shared" si="0"/>
        <v>0</v>
      </c>
      <c r="J17" s="148" t="s">
        <v>702</v>
      </c>
    </row>
    <row r="18" spans="1:10" x14ac:dyDescent="0.2">
      <c r="A18" s="181" t="s">
        <v>45</v>
      </c>
      <c r="B18" s="181">
        <v>4</v>
      </c>
      <c r="C18" s="7"/>
      <c r="D18" s="181"/>
      <c r="E18" s="7"/>
      <c r="F18" s="181"/>
      <c r="G18" s="7"/>
      <c r="H18" s="181">
        <f t="shared" si="0"/>
        <v>4</v>
      </c>
      <c r="I18" s="12">
        <f t="shared" si="0"/>
        <v>0</v>
      </c>
      <c r="J18" s="148" t="s">
        <v>703</v>
      </c>
    </row>
    <row r="19" spans="1:10" x14ac:dyDescent="0.2">
      <c r="A19" s="138" t="s">
        <v>477</v>
      </c>
      <c r="B19" s="136">
        <f t="shared" ref="B19:I19" si="7">SUM(B16:B18)</f>
        <v>10.5</v>
      </c>
      <c r="C19" s="136">
        <f t="shared" si="7"/>
        <v>0</v>
      </c>
      <c r="D19" s="136">
        <f t="shared" si="7"/>
        <v>0</v>
      </c>
      <c r="E19" s="136">
        <f t="shared" si="7"/>
        <v>0</v>
      </c>
      <c r="F19" s="136">
        <f t="shared" si="7"/>
        <v>0</v>
      </c>
      <c r="G19" s="136">
        <f t="shared" si="7"/>
        <v>0</v>
      </c>
      <c r="H19" s="136">
        <f t="shared" si="7"/>
        <v>10.5</v>
      </c>
      <c r="I19" s="136">
        <f t="shared" si="7"/>
        <v>0</v>
      </c>
      <c r="J19" s="147"/>
    </row>
    <row r="20" spans="1:10" x14ac:dyDescent="0.2">
      <c r="A20" s="134" t="s">
        <v>33</v>
      </c>
      <c r="B20" s="134"/>
      <c r="D20" s="134"/>
      <c r="F20" s="134"/>
      <c r="H20" s="134">
        <f t="shared" si="0"/>
        <v>0</v>
      </c>
      <c r="I20" s="10">
        <f t="shared" si="0"/>
        <v>0</v>
      </c>
      <c r="J20" s="148"/>
    </row>
    <row r="21" spans="1:10" x14ac:dyDescent="0.2">
      <c r="A21" s="138" t="s">
        <v>478</v>
      </c>
      <c r="B21" s="136">
        <f t="shared" ref="B21:G21" si="8">SUM(B20:B20)</f>
        <v>0</v>
      </c>
      <c r="C21" s="136">
        <f t="shared" si="8"/>
        <v>0</v>
      </c>
      <c r="D21" s="136">
        <f t="shared" si="8"/>
        <v>0</v>
      </c>
      <c r="E21" s="136">
        <f t="shared" si="8"/>
        <v>0</v>
      </c>
      <c r="F21" s="136">
        <f t="shared" si="8"/>
        <v>0</v>
      </c>
      <c r="G21" s="136">
        <f t="shared" si="8"/>
        <v>0</v>
      </c>
      <c r="H21" s="138">
        <f t="shared" si="0"/>
        <v>0</v>
      </c>
      <c r="I21" s="137">
        <f t="shared" si="0"/>
        <v>0</v>
      </c>
      <c r="J21" s="147"/>
    </row>
    <row r="22" spans="1:10" x14ac:dyDescent="0.2">
      <c r="A22" s="101" t="s">
        <v>98</v>
      </c>
      <c r="B22" s="101"/>
      <c r="C22" s="102">
        <v>10</v>
      </c>
      <c r="D22" s="171"/>
      <c r="E22" s="170"/>
      <c r="F22" s="171"/>
      <c r="G22" s="170"/>
      <c r="H22" s="134">
        <f t="shared" si="0"/>
        <v>0</v>
      </c>
      <c r="I22" s="10">
        <f t="shared" si="0"/>
        <v>10</v>
      </c>
      <c r="J22" s="148" t="s">
        <v>704</v>
      </c>
    </row>
    <row r="23" spans="1:10" x14ac:dyDescent="0.2">
      <c r="A23" s="101" t="s">
        <v>98</v>
      </c>
      <c r="B23" s="101">
        <v>5</v>
      </c>
      <c r="C23" s="170"/>
      <c r="D23" s="171"/>
      <c r="E23" s="170"/>
      <c r="F23" s="171"/>
      <c r="G23" s="170"/>
      <c r="H23" s="134">
        <f t="shared" ref="H23" si="9">B23+D23+F23</f>
        <v>5</v>
      </c>
      <c r="I23" s="10">
        <f t="shared" ref="I23" si="10">C23+E23+G23</f>
        <v>0</v>
      </c>
      <c r="J23" s="148" t="s">
        <v>705</v>
      </c>
    </row>
    <row r="24" spans="1:10" x14ac:dyDescent="0.2">
      <c r="A24" s="101" t="s">
        <v>98</v>
      </c>
      <c r="B24" s="101">
        <v>2</v>
      </c>
      <c r="C24" s="170"/>
      <c r="D24" s="171"/>
      <c r="E24" s="170"/>
      <c r="F24" s="171"/>
      <c r="G24" s="170"/>
      <c r="H24" s="134">
        <f t="shared" ref="H24" si="11">B24+D24+F24</f>
        <v>2</v>
      </c>
      <c r="I24" s="10">
        <f t="shared" ref="I24" si="12">C24+E24+G24</f>
        <v>0</v>
      </c>
      <c r="J24" s="148" t="s">
        <v>706</v>
      </c>
    </row>
    <row r="25" spans="1:10" x14ac:dyDescent="0.2">
      <c r="A25" s="101" t="s">
        <v>98</v>
      </c>
      <c r="B25" s="101">
        <v>2</v>
      </c>
      <c r="C25" s="170">
        <v>8</v>
      </c>
      <c r="D25" s="171"/>
      <c r="E25" s="170"/>
      <c r="F25" s="171"/>
      <c r="G25" s="170"/>
      <c r="H25" s="134">
        <f t="shared" ref="H25:H26" si="13">B25+D25+F25</f>
        <v>2</v>
      </c>
      <c r="I25" s="10">
        <f t="shared" ref="I25:I26" si="14">C25+E25+G25</f>
        <v>8</v>
      </c>
      <c r="J25" s="148" t="s">
        <v>707</v>
      </c>
    </row>
    <row r="26" spans="1:10" x14ac:dyDescent="0.2">
      <c r="A26" s="101" t="s">
        <v>98</v>
      </c>
      <c r="B26" s="101"/>
      <c r="C26" s="170"/>
      <c r="D26" s="171"/>
      <c r="E26" s="170"/>
      <c r="F26" s="171"/>
      <c r="G26" s="102">
        <v>3</v>
      </c>
      <c r="H26" s="134">
        <f t="shared" si="13"/>
        <v>0</v>
      </c>
      <c r="I26" s="10">
        <f t="shared" si="14"/>
        <v>3</v>
      </c>
      <c r="J26" s="148" t="s">
        <v>709</v>
      </c>
    </row>
    <row r="27" spans="1:10" x14ac:dyDescent="0.2">
      <c r="A27" s="101" t="s">
        <v>98</v>
      </c>
      <c r="B27" s="101"/>
      <c r="C27" s="170"/>
      <c r="D27" s="171"/>
      <c r="E27" s="170">
        <v>5</v>
      </c>
      <c r="F27" s="171"/>
      <c r="G27" s="170"/>
      <c r="H27" s="134">
        <f t="shared" ref="H27" si="15">B27+D27+F27</f>
        <v>0</v>
      </c>
      <c r="I27" s="10">
        <f t="shared" ref="I27" si="16">C27+E27+G27</f>
        <v>5</v>
      </c>
      <c r="J27" s="148" t="s">
        <v>708</v>
      </c>
    </row>
    <row r="28" spans="1:10" x14ac:dyDescent="0.2">
      <c r="A28" s="136" t="s">
        <v>479</v>
      </c>
      <c r="B28" s="172">
        <f t="shared" ref="B28:I28" si="17">SUM(B22:B27)</f>
        <v>9</v>
      </c>
      <c r="C28" s="172">
        <f t="shared" si="17"/>
        <v>18</v>
      </c>
      <c r="D28" s="172">
        <f t="shared" si="17"/>
        <v>0</v>
      </c>
      <c r="E28" s="172">
        <f t="shared" si="17"/>
        <v>5</v>
      </c>
      <c r="F28" s="172">
        <f t="shared" si="17"/>
        <v>0</v>
      </c>
      <c r="G28" s="172">
        <f t="shared" si="17"/>
        <v>3</v>
      </c>
      <c r="H28" s="172">
        <f t="shared" si="17"/>
        <v>9</v>
      </c>
      <c r="I28" s="172">
        <f t="shared" si="17"/>
        <v>26</v>
      </c>
      <c r="J28" s="10"/>
    </row>
    <row r="29" spans="1:10" x14ac:dyDescent="0.2">
      <c r="A29" s="174" t="s">
        <v>492</v>
      </c>
      <c r="B29" s="175">
        <f t="shared" ref="B29:G29" si="18">B6+B8+B10+B15+B19+B21+B28</f>
        <v>37.5</v>
      </c>
      <c r="C29" s="175">
        <f t="shared" si="18"/>
        <v>33</v>
      </c>
      <c r="D29" s="175">
        <f t="shared" si="18"/>
        <v>0</v>
      </c>
      <c r="E29" s="175">
        <f t="shared" si="18"/>
        <v>5</v>
      </c>
      <c r="F29" s="175">
        <f t="shared" si="18"/>
        <v>7.5</v>
      </c>
      <c r="G29" s="175">
        <f t="shared" si="18"/>
        <v>3</v>
      </c>
      <c r="H29" s="175">
        <f>H6+H8+H10+H15+H19+H21+H28</f>
        <v>45</v>
      </c>
      <c r="I29" s="176">
        <f>I6+I8+I10+I15+I19+I21+I28</f>
        <v>41</v>
      </c>
      <c r="J29" s="132"/>
    </row>
  </sheetData>
  <mergeCells count="4">
    <mergeCell ref="B2:C2"/>
    <mergeCell ref="D2:E2"/>
    <mergeCell ref="F2:G2"/>
    <mergeCell ref="H2:I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434F5-8DAB-034B-9D6A-D891C7899883}">
  <dimension ref="A2:J14"/>
  <sheetViews>
    <sheetView zoomScale="120" zoomScaleNormal="120" workbookViewId="0">
      <selection activeCell="J26" sqref="J26"/>
    </sheetView>
  </sheetViews>
  <sheetFormatPr baseColWidth="10" defaultRowHeight="16" x14ac:dyDescent="0.2"/>
  <cols>
    <col min="10" max="10" width="60.33203125" customWidth="1"/>
  </cols>
  <sheetData>
    <row r="2" spans="1:10" x14ac:dyDescent="0.2">
      <c r="A2" s="98" t="s">
        <v>583</v>
      </c>
      <c r="B2" s="199" t="s">
        <v>636</v>
      </c>
      <c r="C2" s="200"/>
      <c r="D2" s="201" t="s">
        <v>641</v>
      </c>
      <c r="E2" s="201"/>
      <c r="F2" s="199" t="s">
        <v>638</v>
      </c>
      <c r="G2" s="200"/>
      <c r="H2" s="201" t="s">
        <v>492</v>
      </c>
      <c r="I2" s="200"/>
      <c r="J2" s="130"/>
    </row>
    <row r="3" spans="1:10" x14ac:dyDescent="0.2">
      <c r="A3" s="151"/>
      <c r="B3" s="134" t="s">
        <v>603</v>
      </c>
      <c r="C3" s="10" t="s">
        <v>604</v>
      </c>
      <c r="D3" t="s">
        <v>603</v>
      </c>
      <c r="E3" t="s">
        <v>604</v>
      </c>
      <c r="F3" s="134" t="s">
        <v>603</v>
      </c>
      <c r="G3" s="10" t="s">
        <v>604</v>
      </c>
      <c r="H3" t="s">
        <v>603</v>
      </c>
      <c r="I3" s="10" t="s">
        <v>604</v>
      </c>
      <c r="J3" s="135" t="s">
        <v>639</v>
      </c>
    </row>
    <row r="4" spans="1:10" x14ac:dyDescent="0.2">
      <c r="A4" s="190" t="s">
        <v>19</v>
      </c>
      <c r="B4" s="98">
        <v>2</v>
      </c>
      <c r="C4" s="99"/>
      <c r="D4" s="98"/>
      <c r="E4" s="99"/>
      <c r="F4" s="98"/>
      <c r="G4" s="99"/>
      <c r="H4" s="98">
        <f t="shared" ref="H4:I5" si="0">B4+D4+F4</f>
        <v>2</v>
      </c>
      <c r="I4" s="99">
        <f t="shared" si="0"/>
        <v>0</v>
      </c>
      <c r="J4" s="99" t="s">
        <v>646</v>
      </c>
    </row>
    <row r="5" spans="1:10" x14ac:dyDescent="0.2">
      <c r="A5" s="190" t="s">
        <v>19</v>
      </c>
      <c r="B5" s="134">
        <v>5</v>
      </c>
      <c r="D5" s="134"/>
      <c r="E5" s="10"/>
      <c r="F5" s="134"/>
      <c r="G5" s="10"/>
      <c r="H5" s="134">
        <f t="shared" si="0"/>
        <v>5</v>
      </c>
      <c r="I5" s="10">
        <f t="shared" si="0"/>
        <v>0</v>
      </c>
      <c r="J5" s="177" t="s">
        <v>647</v>
      </c>
    </row>
    <row r="6" spans="1:10" x14ac:dyDescent="0.2">
      <c r="A6" s="134" t="s">
        <v>19</v>
      </c>
      <c r="B6" s="134"/>
      <c r="C6">
        <v>12</v>
      </c>
      <c r="D6" s="134"/>
      <c r="E6" s="10"/>
      <c r="F6" s="134"/>
      <c r="H6" s="134">
        <f t="shared" ref="H6" si="1">B6+D6+F6</f>
        <v>0</v>
      </c>
      <c r="I6" s="10">
        <f t="shared" ref="I6" si="2">C6+E6+G6</f>
        <v>12</v>
      </c>
      <c r="J6" s="148" t="s">
        <v>710</v>
      </c>
    </row>
    <row r="7" spans="1:10" x14ac:dyDescent="0.2">
      <c r="A7" s="136" t="s">
        <v>466</v>
      </c>
      <c r="B7" s="138">
        <f t="shared" ref="B7:I7" si="3">SUM(B4:B6)</f>
        <v>7</v>
      </c>
      <c r="C7" s="138">
        <f t="shared" si="3"/>
        <v>12</v>
      </c>
      <c r="D7" s="138">
        <f t="shared" si="3"/>
        <v>0</v>
      </c>
      <c r="E7" s="138">
        <f t="shared" si="3"/>
        <v>0</v>
      </c>
      <c r="F7" s="138">
        <f t="shared" si="3"/>
        <v>0</v>
      </c>
      <c r="G7" s="138">
        <f t="shared" si="3"/>
        <v>0</v>
      </c>
      <c r="H7" s="138">
        <f t="shared" si="3"/>
        <v>7</v>
      </c>
      <c r="I7" s="138">
        <f t="shared" si="3"/>
        <v>12</v>
      </c>
      <c r="J7" s="10"/>
    </row>
    <row r="8" spans="1:10" x14ac:dyDescent="0.2">
      <c r="A8" s="134" t="s">
        <v>117</v>
      </c>
      <c r="B8" s="157">
        <v>2</v>
      </c>
      <c r="C8" s="10"/>
      <c r="D8" s="134"/>
      <c r="E8" s="10"/>
      <c r="F8" s="134"/>
      <c r="H8" s="134">
        <f>B8+D8+F8</f>
        <v>2</v>
      </c>
      <c r="I8" s="10">
        <f>C8+E8+G8</f>
        <v>0</v>
      </c>
      <c r="J8" s="10" t="s">
        <v>646</v>
      </c>
    </row>
    <row r="9" spans="1:10" x14ac:dyDescent="0.2">
      <c r="A9" s="136" t="s">
        <v>468</v>
      </c>
      <c r="B9" s="178">
        <f t="shared" ref="B9:I9" si="4">SUM(B8:B8)</f>
        <v>2</v>
      </c>
      <c r="C9" s="137">
        <f t="shared" si="4"/>
        <v>0</v>
      </c>
      <c r="D9" s="155">
        <f t="shared" si="4"/>
        <v>0</v>
      </c>
      <c r="E9" s="136">
        <f t="shared" si="4"/>
        <v>0</v>
      </c>
      <c r="F9" s="136">
        <f t="shared" si="4"/>
        <v>0</v>
      </c>
      <c r="G9" s="136">
        <f t="shared" si="4"/>
        <v>0</v>
      </c>
      <c r="H9" s="138">
        <f t="shared" si="4"/>
        <v>2</v>
      </c>
      <c r="I9" s="137">
        <f t="shared" si="4"/>
        <v>0</v>
      </c>
      <c r="J9" s="10"/>
    </row>
    <row r="10" spans="1:10" x14ac:dyDescent="0.2">
      <c r="A10" s="134" t="s">
        <v>75</v>
      </c>
      <c r="B10" s="134">
        <v>2</v>
      </c>
      <c r="C10" s="10"/>
      <c r="F10" s="134"/>
      <c r="H10" s="131">
        <f>B10+D10+F10</f>
        <v>2</v>
      </c>
      <c r="I10" s="10">
        <f>C10+E10+G10</f>
        <v>0</v>
      </c>
      <c r="J10" s="10" t="s">
        <v>648</v>
      </c>
    </row>
    <row r="11" spans="1:10" x14ac:dyDescent="0.2">
      <c r="A11" s="167" t="s">
        <v>471</v>
      </c>
      <c r="B11" s="138">
        <f t="shared" ref="B11:I11" si="5">SUM(B10:B10)</f>
        <v>2</v>
      </c>
      <c r="C11" s="138">
        <f t="shared" si="5"/>
        <v>0</v>
      </c>
      <c r="D11" s="138">
        <f t="shared" si="5"/>
        <v>0</v>
      </c>
      <c r="E11" s="138">
        <f t="shared" si="5"/>
        <v>0</v>
      </c>
      <c r="F11" s="138">
        <f t="shared" si="5"/>
        <v>0</v>
      </c>
      <c r="G11" s="138">
        <f t="shared" si="5"/>
        <v>0</v>
      </c>
      <c r="H11" s="138">
        <f t="shared" si="5"/>
        <v>2</v>
      </c>
      <c r="I11" s="138">
        <f t="shared" si="5"/>
        <v>0</v>
      </c>
      <c r="J11" s="10"/>
    </row>
    <row r="12" spans="1:10" x14ac:dyDescent="0.2">
      <c r="A12" s="140" t="s">
        <v>91</v>
      </c>
      <c r="B12" s="98">
        <v>10</v>
      </c>
      <c r="C12" s="100"/>
      <c r="D12" s="98"/>
      <c r="E12" s="100"/>
      <c r="F12" s="98"/>
      <c r="G12" s="100"/>
      <c r="H12" s="98">
        <f t="shared" ref="H12:I12" si="6">B12+D12+F12</f>
        <v>10</v>
      </c>
      <c r="I12" s="99">
        <f t="shared" si="6"/>
        <v>0</v>
      </c>
      <c r="J12" s="148" t="s">
        <v>742</v>
      </c>
    </row>
    <row r="13" spans="1:10" x14ac:dyDescent="0.2">
      <c r="A13" s="138" t="s">
        <v>483</v>
      </c>
      <c r="B13" s="136">
        <f t="shared" ref="B13:I13" si="7">SUM(B12:B12)</f>
        <v>10</v>
      </c>
      <c r="C13" s="136">
        <f t="shared" si="7"/>
        <v>0</v>
      </c>
      <c r="D13" s="136">
        <f t="shared" si="7"/>
        <v>0</v>
      </c>
      <c r="E13" s="136">
        <f t="shared" si="7"/>
        <v>0</v>
      </c>
      <c r="F13" s="136">
        <f t="shared" si="7"/>
        <v>0</v>
      </c>
      <c r="G13" s="136">
        <f t="shared" si="7"/>
        <v>0</v>
      </c>
      <c r="H13" s="136">
        <f t="shared" si="7"/>
        <v>10</v>
      </c>
      <c r="I13" s="138">
        <f t="shared" si="7"/>
        <v>0</v>
      </c>
      <c r="J13" s="10"/>
    </row>
    <row r="14" spans="1:10" x14ac:dyDescent="0.2">
      <c r="A14" s="174" t="s">
        <v>492</v>
      </c>
      <c r="B14" s="143">
        <f t="shared" ref="B14:I14" si="8">B7+B9+B11+B13</f>
        <v>21</v>
      </c>
      <c r="C14" s="143">
        <f t="shared" si="8"/>
        <v>12</v>
      </c>
      <c r="D14" s="143">
        <f t="shared" si="8"/>
        <v>0</v>
      </c>
      <c r="E14" s="143">
        <f t="shared" si="8"/>
        <v>0</v>
      </c>
      <c r="F14" s="143">
        <f t="shared" si="8"/>
        <v>0</v>
      </c>
      <c r="G14" s="143">
        <f t="shared" si="8"/>
        <v>0</v>
      </c>
      <c r="H14" s="143">
        <f t="shared" si="8"/>
        <v>21</v>
      </c>
      <c r="I14" s="144">
        <f t="shared" si="8"/>
        <v>12</v>
      </c>
      <c r="J14" s="132"/>
    </row>
  </sheetData>
  <mergeCells count="4">
    <mergeCell ref="B2:C2"/>
    <mergeCell ref="D2:E2"/>
    <mergeCell ref="F2:G2"/>
    <mergeCell ref="H2:I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B9D54-960E-C644-9139-EFFD653AC00E}">
  <dimension ref="A2:J18"/>
  <sheetViews>
    <sheetView tabSelected="1" zoomScale="120" zoomScaleNormal="120" workbookViewId="0">
      <selection activeCell="M23" sqref="M23"/>
    </sheetView>
  </sheetViews>
  <sheetFormatPr baseColWidth="10" defaultRowHeight="16" x14ac:dyDescent="0.2"/>
  <cols>
    <col min="10" max="10" width="80" customWidth="1"/>
  </cols>
  <sheetData>
    <row r="2" spans="1:10" x14ac:dyDescent="0.2">
      <c r="A2" s="98" t="s">
        <v>583</v>
      </c>
      <c r="B2" s="199" t="s">
        <v>636</v>
      </c>
      <c r="C2" s="200"/>
      <c r="D2" s="201" t="s">
        <v>641</v>
      </c>
      <c r="E2" s="201"/>
      <c r="F2" s="199" t="s">
        <v>638</v>
      </c>
      <c r="G2" s="200"/>
      <c r="H2" s="199" t="s">
        <v>492</v>
      </c>
      <c r="I2" s="200"/>
      <c r="J2" s="129"/>
    </row>
    <row r="3" spans="1:10" x14ac:dyDescent="0.2">
      <c r="A3" s="131"/>
      <c r="B3" s="131" t="s">
        <v>603</v>
      </c>
      <c r="C3" s="132" t="s">
        <v>604</v>
      </c>
      <c r="D3" s="133" t="s">
        <v>603</v>
      </c>
      <c r="E3" s="133" t="s">
        <v>604</v>
      </c>
      <c r="F3" s="131" t="s">
        <v>603</v>
      </c>
      <c r="G3" s="132" t="s">
        <v>604</v>
      </c>
      <c r="H3" s="131" t="s">
        <v>603</v>
      </c>
      <c r="I3" s="132" t="s">
        <v>604</v>
      </c>
      <c r="J3" s="147" t="s">
        <v>639</v>
      </c>
    </row>
    <row r="4" spans="1:10" x14ac:dyDescent="0.2">
      <c r="A4" s="134" t="s">
        <v>123</v>
      </c>
      <c r="B4" s="134">
        <v>3</v>
      </c>
      <c r="C4" s="10"/>
      <c r="F4" s="134"/>
      <c r="G4" s="10"/>
      <c r="H4" s="134">
        <f t="shared" ref="H4:I16" si="0">B4+D4+F4</f>
        <v>3</v>
      </c>
      <c r="I4" s="10">
        <f t="shared" si="0"/>
        <v>0</v>
      </c>
      <c r="J4" s="12" t="s">
        <v>714</v>
      </c>
    </row>
    <row r="5" spans="1:10" x14ac:dyDescent="0.2">
      <c r="A5" s="134" t="s">
        <v>123</v>
      </c>
      <c r="B5" s="134"/>
      <c r="C5" s="10"/>
      <c r="F5" s="134"/>
      <c r="G5" s="10"/>
      <c r="H5" s="134">
        <f t="shared" si="0"/>
        <v>0</v>
      </c>
      <c r="I5" s="10">
        <f t="shared" si="0"/>
        <v>0</v>
      </c>
      <c r="J5" s="169"/>
    </row>
    <row r="6" spans="1:10" x14ac:dyDescent="0.2">
      <c r="A6" s="185" t="s">
        <v>469</v>
      </c>
      <c r="B6" s="136">
        <f t="shared" ref="B6:G6" si="1">SUM(B3:B5)</f>
        <v>3</v>
      </c>
      <c r="C6" s="137">
        <f t="shared" si="1"/>
        <v>0</v>
      </c>
      <c r="D6" s="138">
        <f t="shared" si="1"/>
        <v>0</v>
      </c>
      <c r="E6" s="137">
        <f t="shared" si="1"/>
        <v>0</v>
      </c>
      <c r="F6" s="138">
        <f t="shared" si="1"/>
        <v>0</v>
      </c>
      <c r="G6" s="137">
        <f t="shared" si="1"/>
        <v>0</v>
      </c>
      <c r="H6" s="136">
        <f t="shared" si="0"/>
        <v>3</v>
      </c>
      <c r="I6" s="137">
        <f t="shared" si="0"/>
        <v>0</v>
      </c>
      <c r="J6" s="147"/>
    </row>
    <row r="7" spans="1:10" x14ac:dyDescent="0.2">
      <c r="A7" s="134" t="s">
        <v>30</v>
      </c>
      <c r="B7" s="134">
        <v>7.5</v>
      </c>
      <c r="C7" s="10"/>
      <c r="F7" s="134"/>
      <c r="G7" s="10"/>
      <c r="H7" s="134">
        <f>B7+D7+F7</f>
        <v>7.5</v>
      </c>
      <c r="I7" s="10">
        <f>C7+E7+G7</f>
        <v>0</v>
      </c>
      <c r="J7" s="148" t="s">
        <v>749</v>
      </c>
    </row>
    <row r="8" spans="1:10" x14ac:dyDescent="0.2">
      <c r="A8" s="134" t="s">
        <v>30</v>
      </c>
      <c r="B8" s="134">
        <v>4.5</v>
      </c>
      <c r="C8" s="10"/>
      <c r="F8" s="134"/>
      <c r="G8" s="10"/>
      <c r="H8" s="134">
        <f t="shared" si="0"/>
        <v>4.5</v>
      </c>
      <c r="I8" s="10">
        <f t="shared" si="0"/>
        <v>0</v>
      </c>
      <c r="J8" s="148" t="s">
        <v>711</v>
      </c>
    </row>
    <row r="9" spans="1:10" x14ac:dyDescent="0.2">
      <c r="A9" s="136" t="s">
        <v>475</v>
      </c>
      <c r="B9" s="136">
        <f t="shared" ref="B9:I9" si="2">SUM(B7:B8)</f>
        <v>12</v>
      </c>
      <c r="C9" s="136">
        <f t="shared" si="2"/>
        <v>0</v>
      </c>
      <c r="D9" s="136">
        <f t="shared" si="2"/>
        <v>0</v>
      </c>
      <c r="E9" s="136">
        <f t="shared" si="2"/>
        <v>0</v>
      </c>
      <c r="F9" s="136">
        <f t="shared" si="2"/>
        <v>0</v>
      </c>
      <c r="G9" s="136">
        <f t="shared" si="2"/>
        <v>0</v>
      </c>
      <c r="H9" s="136">
        <f t="shared" si="2"/>
        <v>12</v>
      </c>
      <c r="I9" s="136">
        <f t="shared" si="2"/>
        <v>0</v>
      </c>
      <c r="J9" s="147"/>
    </row>
    <row r="10" spans="1:10" x14ac:dyDescent="0.2">
      <c r="A10" s="134" t="s">
        <v>33</v>
      </c>
      <c r="B10" s="134">
        <v>2</v>
      </c>
      <c r="C10" s="10"/>
      <c r="F10" s="134"/>
      <c r="G10" s="10"/>
      <c r="H10" s="134">
        <f>B10+D10+F10</f>
        <v>2</v>
      </c>
      <c r="I10" s="10">
        <f>C10+E10+G10</f>
        <v>0</v>
      </c>
      <c r="J10" s="148" t="s">
        <v>717</v>
      </c>
    </row>
    <row r="11" spans="1:10" x14ac:dyDescent="0.2">
      <c r="A11" s="134" t="s">
        <v>33</v>
      </c>
      <c r="B11" s="134"/>
      <c r="C11" s="10"/>
      <c r="F11" s="134">
        <v>3</v>
      </c>
      <c r="G11" s="10"/>
      <c r="H11" s="134">
        <f t="shared" ref="H11" si="3">B11+D11+F11</f>
        <v>3</v>
      </c>
      <c r="I11" s="10">
        <f t="shared" ref="I11" si="4">C11+E11+G11</f>
        <v>0</v>
      </c>
      <c r="J11" s="148" t="s">
        <v>718</v>
      </c>
    </row>
    <row r="12" spans="1:10" x14ac:dyDescent="0.2">
      <c r="A12" s="136" t="s">
        <v>478</v>
      </c>
      <c r="B12" s="136">
        <f t="shared" ref="B12:I12" si="5">SUM(B10:B11)</f>
        <v>2</v>
      </c>
      <c r="C12" s="136">
        <f t="shared" si="5"/>
        <v>0</v>
      </c>
      <c r="D12" s="136">
        <f t="shared" si="5"/>
        <v>0</v>
      </c>
      <c r="E12" s="136">
        <f t="shared" si="5"/>
        <v>0</v>
      </c>
      <c r="F12" s="136">
        <f t="shared" si="5"/>
        <v>3</v>
      </c>
      <c r="G12" s="136">
        <f t="shared" si="5"/>
        <v>0</v>
      </c>
      <c r="H12" s="136">
        <f t="shared" si="5"/>
        <v>5</v>
      </c>
      <c r="I12" s="136">
        <f t="shared" si="5"/>
        <v>0</v>
      </c>
      <c r="J12" s="147"/>
    </row>
    <row r="13" spans="1:10" x14ac:dyDescent="0.2">
      <c r="A13" s="101" t="s">
        <v>594</v>
      </c>
      <c r="B13" s="101">
        <v>10</v>
      </c>
      <c r="C13" s="102"/>
      <c r="D13" s="101"/>
      <c r="E13" s="102"/>
      <c r="F13" s="101"/>
      <c r="G13" s="102"/>
      <c r="H13" s="134">
        <f t="shared" ref="H13" si="6">B13+D13+F13</f>
        <v>10</v>
      </c>
      <c r="I13" s="10">
        <f t="shared" ref="I13" si="7">C13+E13+G13</f>
        <v>0</v>
      </c>
      <c r="J13" s="148" t="s">
        <v>748</v>
      </c>
    </row>
    <row r="14" spans="1:10" x14ac:dyDescent="0.2">
      <c r="A14" s="101" t="s">
        <v>594</v>
      </c>
      <c r="B14" s="101">
        <v>7.5</v>
      </c>
      <c r="C14" s="102"/>
      <c r="D14" s="101"/>
      <c r="E14" s="102"/>
      <c r="F14" s="101"/>
      <c r="G14" s="102"/>
      <c r="H14" s="134">
        <f t="shared" si="0"/>
        <v>7.5</v>
      </c>
      <c r="I14" s="10">
        <f t="shared" si="0"/>
        <v>0</v>
      </c>
      <c r="J14" s="148" t="s">
        <v>712</v>
      </c>
    </row>
    <row r="15" spans="1:10" x14ac:dyDescent="0.2">
      <c r="A15" s="101" t="s">
        <v>594</v>
      </c>
      <c r="B15" s="101"/>
      <c r="C15" s="102"/>
      <c r="D15" s="101"/>
      <c r="E15" s="102"/>
      <c r="F15" s="101">
        <v>9.5</v>
      </c>
      <c r="G15" s="102"/>
      <c r="H15" s="134">
        <f t="shared" si="0"/>
        <v>9.5</v>
      </c>
      <c r="I15" s="10">
        <f t="shared" si="0"/>
        <v>0</v>
      </c>
      <c r="J15" s="12" t="s">
        <v>713</v>
      </c>
    </row>
    <row r="16" spans="1:10" x14ac:dyDescent="0.2">
      <c r="A16" s="101" t="s">
        <v>594</v>
      </c>
      <c r="B16" s="101"/>
      <c r="C16" s="102"/>
      <c r="D16" s="101">
        <v>1</v>
      </c>
      <c r="E16" s="102">
        <v>1</v>
      </c>
      <c r="F16" s="101"/>
      <c r="G16" s="102"/>
      <c r="H16" s="134">
        <f t="shared" si="0"/>
        <v>1</v>
      </c>
      <c r="I16" s="10">
        <f t="shared" si="0"/>
        <v>1</v>
      </c>
      <c r="J16" s="148" t="s">
        <v>750</v>
      </c>
    </row>
    <row r="17" spans="1:10" x14ac:dyDescent="0.2">
      <c r="A17" s="136" t="s">
        <v>649</v>
      </c>
      <c r="B17" s="172">
        <f>SUM(B13:B16)</f>
        <v>17.5</v>
      </c>
      <c r="C17" s="173">
        <f>SUM(C13:C16)</f>
        <v>0</v>
      </c>
      <c r="D17" s="179">
        <f>SUM(D13:D16)</f>
        <v>1</v>
      </c>
      <c r="E17" s="173">
        <f>SUM(E13:E16)</f>
        <v>1</v>
      </c>
      <c r="F17" s="172">
        <f>SUM(F13:F16)</f>
        <v>9.5</v>
      </c>
      <c r="G17" s="173">
        <f>SUM(G13:G16)</f>
        <v>0</v>
      </c>
      <c r="H17" s="172">
        <f>SUM(H13:H16)</f>
        <v>28</v>
      </c>
      <c r="I17" s="173">
        <f>SUM(I13:I16)</f>
        <v>1</v>
      </c>
      <c r="J17" s="10"/>
    </row>
    <row r="18" spans="1:10" x14ac:dyDescent="0.2">
      <c r="A18" s="174" t="s">
        <v>492</v>
      </c>
      <c r="B18" s="176">
        <f>B6+B9+B12+B17</f>
        <v>34.5</v>
      </c>
      <c r="C18" s="176">
        <f>C6+C9+C12+C17</f>
        <v>0</v>
      </c>
      <c r="D18" s="176">
        <f>D6+D9+D12+D17</f>
        <v>1</v>
      </c>
      <c r="E18" s="176">
        <f>E6+E9+E12+E17</f>
        <v>1</v>
      </c>
      <c r="F18" s="176">
        <f>F6+F9+F12+F17</f>
        <v>12.5</v>
      </c>
      <c r="G18" s="176">
        <f>G6+G9+G12+G17</f>
        <v>0</v>
      </c>
      <c r="H18" s="176">
        <f>H6+H9+H12+H17</f>
        <v>48</v>
      </c>
      <c r="I18" s="176">
        <f>I6+I9+I12+I17</f>
        <v>1</v>
      </c>
      <c r="J18" s="132"/>
    </row>
  </sheetData>
  <mergeCells count="4">
    <mergeCell ref="B2:C2"/>
    <mergeCell ref="D2:E2"/>
    <mergeCell ref="F2:G2"/>
    <mergeCell ref="H2:I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19B00F1-F601-8A42-9510-C993B5CC4A6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Anagrafica26</vt:lpstr>
      <vt:lpstr>Missioni2026</vt:lpstr>
      <vt:lpstr>Richieste-CSN1 rd_fcc</vt:lpstr>
      <vt:lpstr>Richieste-sommario</vt:lpstr>
      <vt:lpstr>Acceleratore</vt:lpstr>
      <vt:lpstr>Magnete</vt:lpstr>
      <vt:lpstr>Silici</vt:lpstr>
      <vt:lpstr>DC</vt:lpstr>
      <vt:lpstr>Calorimetri</vt:lpstr>
      <vt:lpstr>uRwell</vt:lpstr>
      <vt:lpstr>New R&amp;Ds</vt:lpstr>
      <vt:lpstr>Anagrafica26!fte_s_csn1_rd_fcc_2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Giacomelli</dc:creator>
  <cp:lastModifiedBy>Paolo Giacomelli</cp:lastModifiedBy>
  <dcterms:created xsi:type="dcterms:W3CDTF">2025-07-01T14:38:35Z</dcterms:created>
  <dcterms:modified xsi:type="dcterms:W3CDTF">2025-07-21T09:12:45Z</dcterms:modified>
</cp:coreProperties>
</file>