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patrizii/Documents/Nu@FNAL/Finanze DUNE/Finanze2025/"/>
    </mc:Choice>
  </mc:AlternateContent>
  <xr:revisionPtr revIDLastSave="0" documentId="13_ncr:1_{E18AA370-EAF1-1C49-967D-A315FFA8852A}" xr6:coauthVersionLast="47" xr6:coauthVersionMax="47" xr10:uidLastSave="{00000000-0000-0000-0000-000000000000}"/>
  <bookViews>
    <workbookView xWindow="0" yWindow="500" windowWidth="22180" windowHeight="14480" xr2:uid="{00000000-000D-0000-FFFF-FFFF00000000}"/>
  </bookViews>
  <sheets>
    <sheet name="Preventivi-All Categories" sheetId="1" r:id="rId1"/>
    <sheet name="Tabella Missioni " sheetId="3" r:id="rId2"/>
    <sheet name="FTE-Person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6" i="2"/>
  <c r="H17" i="2"/>
  <c r="H18" i="2"/>
  <c r="G15" i="2"/>
  <c r="G16" i="2"/>
  <c r="G17" i="2"/>
  <c r="G18" i="2"/>
  <c r="H14" i="2"/>
  <c r="G14" i="2"/>
  <c r="H12" i="2"/>
  <c r="G12" i="2"/>
  <c r="H4" i="2"/>
  <c r="H7" i="2"/>
  <c r="H8" i="2"/>
  <c r="H9" i="2"/>
  <c r="H10" i="2"/>
  <c r="H11" i="2"/>
  <c r="H6" i="2"/>
  <c r="G7" i="2"/>
  <c r="G8" i="2"/>
  <c r="G9" i="2"/>
  <c r="G10" i="2"/>
  <c r="G11" i="2"/>
  <c r="G6" i="2"/>
  <c r="D20" i="2"/>
  <c r="E20" i="2"/>
  <c r="F20" i="2"/>
  <c r="C5" i="2"/>
  <c r="G4" i="2" s="1"/>
  <c r="R28" i="3"/>
  <c r="B5" i="3"/>
  <c r="C5" i="3"/>
  <c r="D5" i="3"/>
  <c r="D27" i="3" s="1"/>
  <c r="O5" i="3"/>
  <c r="O6" i="3"/>
  <c r="O7" i="3"/>
  <c r="O8" i="3"/>
  <c r="P9" i="3"/>
  <c r="O10" i="3"/>
  <c r="O11" i="3"/>
  <c r="O12" i="3"/>
  <c r="H13" i="3"/>
  <c r="O13" i="3"/>
  <c r="P14" i="3"/>
  <c r="P27" i="3" s="1"/>
  <c r="H15" i="3"/>
  <c r="O15" i="3" s="1"/>
  <c r="O16" i="3"/>
  <c r="P17" i="3"/>
  <c r="O18" i="3"/>
  <c r="P19" i="3"/>
  <c r="O20" i="3"/>
  <c r="C21" i="3"/>
  <c r="O21" i="3" s="1"/>
  <c r="D21" i="3"/>
  <c r="J21" i="3"/>
  <c r="O22" i="3"/>
  <c r="P23" i="3"/>
  <c r="O24" i="3"/>
  <c r="O25" i="3"/>
  <c r="B27" i="3"/>
  <c r="C27" i="3"/>
  <c r="E27" i="3"/>
  <c r="F27" i="3"/>
  <c r="G27" i="3"/>
  <c r="I27" i="3"/>
  <c r="J27" i="3"/>
  <c r="K27" i="3"/>
  <c r="L27" i="3"/>
  <c r="M27" i="3"/>
  <c r="N27" i="3"/>
  <c r="Q27" i="3"/>
  <c r="Z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C20" i="1"/>
  <c r="H20" i="2" l="1"/>
  <c r="C20" i="2"/>
  <c r="G20" i="2"/>
  <c r="R30" i="3"/>
  <c r="R32" i="3" s="1"/>
  <c r="H27" i="3"/>
</calcChain>
</file>

<file path=xl/sharedStrings.xml><?xml version="1.0" encoding="utf-8"?>
<sst xmlns="http://schemas.openxmlformats.org/spreadsheetml/2006/main" count="118" uniqueCount="113">
  <si>
    <t>requests-s_csn1_dune</t>
  </si>
  <si>
    <t>struttura</t>
  </si>
  <si>
    <t>dtz</t>
  </si>
  <si>
    <t>missioni</t>
  </si>
  <si>
    <t>missioni_sj</t>
  </si>
  <si>
    <t>consumo</t>
  </si>
  <si>
    <t>consumo_sj</t>
  </si>
  <si>
    <t>altri_cons</t>
  </si>
  <si>
    <t>altri_cons_sj</t>
  </si>
  <si>
    <t>seminari</t>
  </si>
  <si>
    <t>seminari_sj</t>
  </si>
  <si>
    <t>trasporti</t>
  </si>
  <si>
    <t>trasporti_sj</t>
  </si>
  <si>
    <t>pubblicazioni</t>
  </si>
  <si>
    <t>pubblicazioni_sj</t>
  </si>
  <si>
    <t>licenze-SW</t>
  </si>
  <si>
    <t>licenze-SW_sj</t>
  </si>
  <si>
    <t>manutenzione</t>
  </si>
  <si>
    <t>manutenzione_sj</t>
  </si>
  <si>
    <t>inventario</t>
  </si>
  <si>
    <t>inventario_sj</t>
  </si>
  <si>
    <t>apparati</t>
  </si>
  <si>
    <t>apparati_sj</t>
  </si>
  <si>
    <t>spservizi</t>
  </si>
  <si>
    <t>spservizi_sj</t>
  </si>
  <si>
    <t>totali</t>
  </si>
  <si>
    <t>totali_sj</t>
  </si>
  <si>
    <t>BO</t>
  </si>
  <si>
    <t>FE</t>
  </si>
  <si>
    <t>GE</t>
  </si>
  <si>
    <t>LE</t>
  </si>
  <si>
    <t>LNF</t>
  </si>
  <si>
    <t>LNS</t>
  </si>
  <si>
    <t>MI</t>
  </si>
  <si>
    <t>MIB</t>
  </si>
  <si>
    <t>NA</t>
  </si>
  <si>
    <t>PD</t>
  </si>
  <si>
    <t>PI</t>
  </si>
  <si>
    <t>ROMA1</t>
  </si>
  <si>
    <t>ROMA2</t>
  </si>
  <si>
    <t>TO</t>
  </si>
  <si>
    <t>PV(*)</t>
  </si>
  <si>
    <t>Totale su DB preventivi</t>
  </si>
  <si>
    <t>Totale aggiornato- Ref Note</t>
  </si>
  <si>
    <t>Missioni reference people</t>
  </si>
  <si>
    <t>FD2-VD</t>
  </si>
  <si>
    <t>FD1-HD</t>
  </si>
  <si>
    <t>DAQ</t>
  </si>
  <si>
    <t>MAGNET</t>
  </si>
  <si>
    <t>ECAL</t>
  </si>
  <si>
    <t>TRACKER</t>
  </si>
  <si>
    <t xml:space="preserve">GRAIN </t>
  </si>
  <si>
    <t>Totali</t>
  </si>
  <si>
    <t>ICARUS</t>
  </si>
  <si>
    <t>GRAN TOTALE+ICARUS</t>
  </si>
  <si>
    <t>totale sj</t>
  </si>
  <si>
    <t>totale (no sj, no Icarus)</t>
  </si>
  <si>
    <t>totali/categoria</t>
  </si>
  <si>
    <t>Torino</t>
  </si>
  <si>
    <t>Roma2</t>
  </si>
  <si>
    <t>Roma1 sj</t>
  </si>
  <si>
    <t>Roma1</t>
  </si>
  <si>
    <t>Pisa</t>
  </si>
  <si>
    <t>Pavia (*)</t>
  </si>
  <si>
    <t>Padova sj</t>
  </si>
  <si>
    <t>Padova</t>
  </si>
  <si>
    <t>Napoli sj</t>
  </si>
  <si>
    <t>Napoli</t>
  </si>
  <si>
    <t>Milano Bic</t>
  </si>
  <si>
    <t>Milano sj</t>
  </si>
  <si>
    <t>Milano</t>
  </si>
  <si>
    <t>LNL Dot1 PD</t>
  </si>
  <si>
    <t>Lecce sj</t>
  </si>
  <si>
    <t>Lecce</t>
  </si>
  <si>
    <t>Genova</t>
  </si>
  <si>
    <t>Ferrara</t>
  </si>
  <si>
    <t>Bologna</t>
  </si>
  <si>
    <t>Totale sj/ gruppo locale</t>
  </si>
  <si>
    <t>Totale gruppo locale</t>
  </si>
  <si>
    <t>Partecipazione  Conferenze</t>
  </si>
  <si>
    <t>Metabolismo (1k/FTE)</t>
  </si>
  <si>
    <t>Meeting DUNE Italia</t>
  </si>
  <si>
    <t>Collab Meet</t>
  </si>
  <si>
    <t>ProtoDUNE</t>
  </si>
  <si>
    <t>Totale con Sj, no Icarus)</t>
  </si>
  <si>
    <t>Gruppo</t>
  </si>
  <si>
    <t>Ricercatori</t>
  </si>
  <si>
    <t>Tecnologi</t>
  </si>
  <si>
    <t xml:space="preserve">BO </t>
  </si>
  <si>
    <t>Totale FTE</t>
  </si>
  <si>
    <t>FERRARA</t>
  </si>
  <si>
    <t xml:space="preserve">GE </t>
  </si>
  <si>
    <t xml:space="preserve">LE </t>
  </si>
  <si>
    <t xml:space="preserve">LNS </t>
  </si>
  <si>
    <t xml:space="preserve">MI </t>
  </si>
  <si>
    <t xml:space="preserve">NA </t>
  </si>
  <si>
    <t xml:space="preserve">PD </t>
  </si>
  <si>
    <t>PI (*)</t>
  </si>
  <si>
    <t>(*) supera soglia per aprire sigla</t>
  </si>
  <si>
    <t>RM1(*)</t>
  </si>
  <si>
    <t xml:space="preserve">RM2 </t>
  </si>
  <si>
    <t xml:space="preserve">TOTALE </t>
  </si>
  <si>
    <t>FTE</t>
  </si>
  <si>
    <t>Persone</t>
  </si>
  <si>
    <t>TO (2  ONE - 0,6 FTE)</t>
  </si>
  <si>
    <t xml:space="preserve"> Persone</t>
  </si>
  <si>
    <t>Totale  Persone</t>
  </si>
  <si>
    <t>Bo-Sigle Affini (1)</t>
  </si>
  <si>
    <t>MiB-Sigle Affini (2)</t>
  </si>
  <si>
    <t>(1) Sigle Affini ( sinergiche)</t>
  </si>
  <si>
    <t>2- Sigle Affini ( sinergiche)</t>
  </si>
  <si>
    <t xml:space="preserve">MIB </t>
  </si>
  <si>
    <t>LNL/Pd_dtz1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</si>
</sst>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0"/>
      <color indexed="8"/>
      <name val="Helvetica Neue"/>
    </font>
    <font>
      <sz val="12"/>
      <color theme="1"/>
      <name val="Avenir"/>
      <family val="2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2"/>
      <color theme="1"/>
      <name val="Avenir"/>
      <family val="2"/>
    </font>
    <font>
      <b/>
      <i/>
      <sz val="12"/>
      <color theme="1"/>
      <name val="Avenir"/>
      <family val="2"/>
    </font>
    <font>
      <sz val="12"/>
      <color theme="2" tint="-0.499984740745262"/>
      <name val="Avenir"/>
      <family val="2"/>
    </font>
    <font>
      <i/>
      <sz val="12"/>
      <color theme="2" tint="-0.499984740745262"/>
      <name val="Avenir"/>
      <family val="2"/>
    </font>
    <font>
      <b/>
      <i/>
      <sz val="12"/>
      <color theme="2" tint="-0.499984740745262"/>
      <name val="Avenir"/>
      <family val="2"/>
    </font>
    <font>
      <i/>
      <u/>
      <sz val="12"/>
      <color theme="2" tint="-0.499984740745262"/>
      <name val="Avenir"/>
      <family val="2"/>
    </font>
    <font>
      <i/>
      <u/>
      <sz val="12"/>
      <color theme="1"/>
      <name val="Avenir"/>
      <family val="2"/>
    </font>
    <font>
      <b/>
      <sz val="12"/>
      <color rgb="FFC00000"/>
      <name val="Avenir"/>
      <family val="2"/>
    </font>
    <font>
      <b/>
      <i/>
      <sz val="12"/>
      <color rgb="FFFF0000"/>
      <name val="Avenir"/>
      <family val="2"/>
    </font>
    <font>
      <b/>
      <sz val="12"/>
      <color rgb="FFFF0000"/>
      <name val="Avenir"/>
      <family val="2"/>
    </font>
    <font>
      <b/>
      <sz val="12"/>
      <color theme="9" tint="-0.499984740745262"/>
      <name val="Avenir"/>
      <family val="2"/>
    </font>
    <font>
      <b/>
      <sz val="12"/>
      <color theme="5" tint="-0.499984740745262"/>
      <name val="Avenir"/>
      <family val="2"/>
    </font>
    <font>
      <sz val="12"/>
      <color rgb="FF212529"/>
      <name val="Helvetica Neue"/>
      <family val="2"/>
    </font>
    <font>
      <b/>
      <sz val="12"/>
      <color rgb="FF212529"/>
      <name val="Helvetica Neue"/>
      <family val="2"/>
    </font>
    <font>
      <sz val="14"/>
      <color rgb="FF3F3F3F"/>
      <name val="Helvetica Neue"/>
      <family val="2"/>
    </font>
    <font>
      <sz val="12"/>
      <color indexed="8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DBDBDB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EE"/>
        <bgColor indexed="64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indexed="10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indexed="10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10"/>
      </top>
      <bottom style="medium">
        <color theme="0" tint="-0.249977111117893"/>
      </bottom>
      <diagonal/>
    </border>
    <border>
      <left style="thin">
        <color rgb="FF3F3F3F"/>
      </left>
      <right style="thin">
        <color theme="0" tint="-0.249977111117893"/>
      </right>
      <top style="thin">
        <color indexed="10"/>
      </top>
      <bottom style="medium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3F3F3F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2060"/>
      </bottom>
      <diagonal/>
    </border>
    <border>
      <left style="thin">
        <color rgb="FF000000"/>
      </left>
      <right style="thin">
        <color rgb="FF002060"/>
      </right>
      <top/>
      <bottom style="thin">
        <color rgb="FF002060"/>
      </bottom>
      <diagonal/>
    </border>
    <border>
      <left style="thin">
        <color rgb="FF00000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rgb="FF00000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000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0000"/>
      </left>
      <right style="thin">
        <color rgb="FF002060"/>
      </right>
      <top style="thin">
        <color rgb="FF3F3F3F"/>
      </top>
      <bottom/>
      <diagonal/>
    </border>
    <border>
      <left style="thin">
        <color rgb="FF000000"/>
      </left>
      <right style="thin">
        <color rgb="FF002060"/>
      </right>
      <top style="thin">
        <color rgb="FF3F3F3F"/>
      </top>
      <bottom style="thin">
        <color rgb="FF00206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" fillId="0" borderId="0"/>
  </cellStyleXfs>
  <cellXfs count="77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49" fontId="3" fillId="3" borderId="2" xfId="0" applyNumberFormat="1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49" fontId="0" fillId="0" borderId="4" xfId="0" applyNumberFormat="1" applyBorder="1" applyAlignment="1">
      <alignment vertical="top"/>
    </xf>
    <xf numFmtId="49" fontId="3" fillId="3" borderId="5" xfId="0" applyNumberFormat="1" applyFont="1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NumberFormat="1" applyBorder="1" applyAlignment="1">
      <alignment vertical="top"/>
    </xf>
    <xf numFmtId="0" fontId="0" fillId="0" borderId="7" xfId="0" applyBorder="1" applyAlignment="1">
      <alignment vertical="top"/>
    </xf>
    <xf numFmtId="49" fontId="0" fillId="0" borderId="7" xfId="0" applyNumberFormat="1" applyBorder="1" applyAlignment="1">
      <alignment vertical="top"/>
    </xf>
    <xf numFmtId="49" fontId="0" fillId="0" borderId="6" xfId="0" applyNumberFormat="1" applyBorder="1" applyAlignment="1">
      <alignment vertical="top"/>
    </xf>
    <xf numFmtId="0" fontId="4" fillId="0" borderId="0" xfId="0" applyNumberFormat="1" applyFont="1" applyAlignment="1">
      <alignment vertical="top"/>
    </xf>
    <xf numFmtId="0" fontId="4" fillId="0" borderId="7" xfId="0" applyNumberFormat="1" applyFont="1" applyBorder="1" applyAlignment="1">
      <alignment vertical="top"/>
    </xf>
    <xf numFmtId="0" fontId="0" fillId="0" borderId="8" xfId="0" applyNumberFormat="1" applyBorder="1" applyAlignment="1">
      <alignment vertical="top"/>
    </xf>
    <xf numFmtId="49" fontId="3" fillId="4" borderId="5" xfId="0" applyNumberFormat="1" applyFont="1" applyFill="1" applyBorder="1">
      <alignment vertical="top" wrapText="1"/>
    </xf>
    <xf numFmtId="0" fontId="4" fillId="4" borderId="8" xfId="0" applyNumberFormat="1" applyFont="1" applyFill="1" applyBorder="1">
      <alignment vertical="top" wrapText="1"/>
    </xf>
    <xf numFmtId="0" fontId="0" fillId="0" borderId="9" xfId="0" applyNumberFormat="1" applyBorder="1" applyAlignment="1">
      <alignment vertical="top"/>
    </xf>
    <xf numFmtId="0" fontId="0" fillId="0" borderId="10" xfId="0" applyNumberFormat="1" applyBorder="1" applyAlignment="1">
      <alignment vertical="top"/>
    </xf>
    <xf numFmtId="0" fontId="0" fillId="0" borderId="11" xfId="0" applyNumberForma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1" fillId="0" borderId="0" xfId="1"/>
    <xf numFmtId="164" fontId="1" fillId="0" borderId="0" xfId="1" applyNumberFormat="1"/>
    <xf numFmtId="0" fontId="1" fillId="0" borderId="0" xfId="1" applyAlignment="1">
      <alignment wrapText="1"/>
    </xf>
    <xf numFmtId="0" fontId="5" fillId="0" borderId="0" xfId="1" applyFont="1"/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5" fillId="0" borderId="0" xfId="1" applyFont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4" fillId="0" borderId="0" xfId="0" applyFont="1">
      <alignment vertical="top" wrapText="1"/>
    </xf>
    <xf numFmtId="0" fontId="17" fillId="6" borderId="13" xfId="0" applyFont="1" applyFill="1" applyBorder="1" applyAlignment="1">
      <alignment horizontal="center" vertical="center" wrapText="1"/>
    </xf>
    <xf numFmtId="0" fontId="4" fillId="6" borderId="0" xfId="0" applyFont="1" applyFill="1">
      <alignment vertical="top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19" fillId="7" borderId="0" xfId="0" applyFont="1" applyFill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5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0" fillId="7" borderId="33" xfId="0" applyFont="1" applyFill="1" applyBorder="1" applyAlignment="1">
      <alignment vertical="center" wrapText="1"/>
    </xf>
    <xf numFmtId="0" fontId="20" fillId="7" borderId="34" xfId="0" applyFont="1" applyFill="1" applyBorder="1" applyAlignment="1">
      <alignment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3F5F8C71-7385-8746-9A2E-2BE19A5D27D2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FFEE"/>
      <color rgb="FFFFFFFF"/>
      <color rgb="FFADDBDC"/>
      <color rgb="FF3F3F3F"/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52511019854576"/>
          <c:y val="9.3772084459591801E-2"/>
          <c:w val="0.61584945183287498"/>
          <c:h val="0.906227915540408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31-5F40-8BC8-64C3F4E8BB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31-5F40-8BC8-64C3F4E8BB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31-5F40-8BC8-64C3F4E8BB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331-5F40-8BC8-64C3F4E8BB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331-5F40-8BC8-64C3F4E8BB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331-5F40-8BC8-64C3F4E8BB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331-5F40-8BC8-64C3F4E8BB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331-5F40-8BC8-64C3F4E8BB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331-5F40-8BC8-64C3F4E8BB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331-5F40-8BC8-64C3F4E8BB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331-5F40-8BC8-64C3F4E8BB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331-5F40-8BC8-64C3F4E8BB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331-5F40-8BC8-64C3F4E8BBE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1"/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331-5F40-8BC8-64C3F4E8BBE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/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331-5F40-8BC8-64C3F4E8BBE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/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331-5F40-8BC8-64C3F4E8BBE0}"/>
                </c:ext>
              </c:extLst>
            </c:dLbl>
            <c:dLbl>
              <c:idx val="3"/>
              <c:layout>
                <c:manualLayout>
                  <c:x val="3.0622009569377991E-2"/>
                  <c:y val="-5.11727078891258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/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31-5F40-8BC8-64C3F4E8BBE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5"/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331-5F40-8BC8-64C3F4E8BBE0}"/>
                </c:ext>
              </c:extLst>
            </c:dLbl>
            <c:dLbl>
              <c:idx val="5"/>
              <c:layout>
                <c:manualLayout>
                  <c:x val="2.9158478391814013E-2"/>
                  <c:y val="1.763584813050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6"/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16743316762842"/>
                      <c:h val="9.56168628160461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331-5F40-8BC8-64C3F4E8BBE0}"/>
                </c:ext>
              </c:extLst>
            </c:dLbl>
            <c:dLbl>
              <c:idx val="6"/>
              <c:layout>
                <c:manualLayout>
                  <c:x val="1.8450182357534657E-2"/>
                  <c:y val="8.062135787795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12170112192216"/>
                      <c:h val="8.6136581483368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331-5F40-8BC8-64C3F4E8BBE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6331-5F40-8BC8-64C3F4E8BBE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6331-5F40-8BC8-64C3F4E8BBE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6331-5F40-8BC8-64C3F4E8BBE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6331-5F40-8BC8-64C3F4E8BBE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6331-5F40-8BC8-64C3F4E8BBE0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Avenir Next Condensed Demi Bold" panose="020B0506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6331-5F40-8BC8-64C3F4E8B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accent1"/>
                    </a:solidFill>
                    <a:latin typeface="Avenir Next Condensed Demi Bold" panose="020B0506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'Tabella Missioni '!$C$70:$O$70</c:f>
              <c:numCache>
                <c:formatCode>General</c:formatCode>
                <c:ptCount val="13"/>
              </c:numCache>
            </c:numRef>
          </c:cat>
          <c:val>
            <c:numRef>
              <c:f>'Tabella Missioni '!$C$71:$O$71</c:f>
              <c:numCache>
                <c:formatCode>0.000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1A-6331-5F40-8BC8-64C3F4E8BBE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141112</xdr:colOff>
      <xdr:row>20</xdr:row>
      <xdr:rowOff>84666</xdr:rowOff>
    </xdr:from>
    <xdr:ext cx="10018255" cy="607539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8E1DF3D-4252-768F-9611-6E178FECA647}"/>
            </a:ext>
          </a:extLst>
        </xdr:cNvPr>
        <xdr:cNvSpPr txBox="1"/>
      </xdr:nvSpPr>
      <xdr:spPr>
        <a:xfrm>
          <a:off x="141112" y="5997222"/>
          <a:ext cx="10018255" cy="607539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none" lIns="50800" tIns="50800" rIns="50800" bIns="50800" numCol="1" spcCol="38100" rtlCol="0" anchor="t">
          <a:sp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it-IT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Note: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it-IT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(*) Finanziamento misssioni R. Pengo (gia' project leader impianto GRAIN  LNL) manca nei preventivi- Assegnazione  su Dot1-Pd perche ' a LNL manca dot.1 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it-IT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(**) Rif. Pavia su preventivi ICAR-US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841374</xdr:colOff>
      <xdr:row>75</xdr:row>
      <xdr:rowOff>9524</xdr:rowOff>
    </xdr:from>
    <xdr:to>
      <xdr:col>16</xdr:col>
      <xdr:colOff>174625</xdr:colOff>
      <xdr:row>103</xdr:row>
      <xdr:rowOff>15875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B1B532F-7576-1F44-8414-CC63A83CD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12700</xdr:colOff>
      <xdr:row>27</xdr:row>
      <xdr:rowOff>12700</xdr:rowOff>
    </xdr:from>
    <xdr:ext cx="2044700" cy="944169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B003714-1D88-4A74-602E-2D0B0881C074}"/>
            </a:ext>
          </a:extLst>
        </xdr:cNvPr>
        <xdr:cNvSpPr txBox="1"/>
      </xdr:nvSpPr>
      <xdr:spPr>
        <a:xfrm>
          <a:off x="4470400" y="6121400"/>
          <a:ext cx="2044700" cy="944169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sp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it-IT"/>
            <a:t>ENUBET_NP06 (0.3 FTE) , PRIN_20208XN9TZ (2.10 FTE). PRIN_2022STFALX (1.05 FTE),PRIN_2022M7RRKK, PRIN_2022KJZSYB (0.05 FTE) </a:t>
          </a:r>
          <a:endParaRPr kumimoji="0" lang="it-IT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oneCellAnchor>
  <xdr:oneCellAnchor>
    <xdr:from>
      <xdr:col>1</xdr:col>
      <xdr:colOff>1968500</xdr:colOff>
      <xdr:row>34</xdr:row>
      <xdr:rowOff>114300</xdr:rowOff>
    </xdr:from>
    <xdr:ext cx="2120900" cy="607539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EA3E0F52-19A0-9393-CE0F-19DAE74BD86F}"/>
            </a:ext>
          </a:extLst>
        </xdr:cNvPr>
        <xdr:cNvSpPr txBox="1"/>
      </xdr:nvSpPr>
      <xdr:spPr>
        <a:xfrm>
          <a:off x="4445000" y="7556500"/>
          <a:ext cx="2120900" cy="607539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sp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it-IT" sz="1100" b="0" i="0" u="none" strike="noStrike">
              <a:effectLst/>
              <a:latin typeface="+mn-lt"/>
              <a:ea typeface="+mn-ea"/>
              <a:cs typeface="+mn-cs"/>
            </a:rPr>
            <a:t>ENUBET_NP06 3.6 FTE </a:t>
          </a:r>
          <a:br>
            <a:rPr lang="it-IT"/>
          </a:br>
          <a:r>
            <a:rPr lang="it-IT" sz="1100" b="0" i="0" u="none" strike="noStrike">
              <a:effectLst/>
              <a:latin typeface="+mn-lt"/>
              <a:ea typeface="+mn-ea"/>
              <a:cs typeface="+mn-cs"/>
            </a:rPr>
            <a:t>IBIS_NEXT 1.7 FTE da Bicocca PRIN_BELAr 0.1 FTE</a:t>
          </a:r>
          <a:endParaRPr kumimoji="0" lang="it-IT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"/>
  <sheetViews>
    <sheetView showGridLines="0" tabSelected="1" zoomScale="90" zoomScaleNormal="90" workbookViewId="0">
      <selection activeCell="F24" sqref="F24"/>
    </sheetView>
  </sheetViews>
  <sheetFormatPr baseColWidth="10" defaultColWidth="8.33203125" defaultRowHeight="20" customHeight="1"/>
  <cols>
    <col min="1" max="1" width="11.33203125" style="1" customWidth="1"/>
    <col min="2" max="2" width="4.33203125" style="1" customWidth="1"/>
    <col min="3" max="3" width="8" style="1" customWidth="1"/>
    <col min="4" max="4" width="10.33203125" style="1" customWidth="1"/>
    <col min="5" max="5" width="8.83203125" style="1" customWidth="1"/>
    <col min="6" max="6" width="11" style="1" customWidth="1"/>
    <col min="7" max="7" width="9.1640625" style="1" customWidth="1"/>
    <col min="8" max="8" width="11.33203125" style="1" customWidth="1"/>
    <col min="9" max="9" width="8.33203125" style="1" customWidth="1"/>
    <col min="10" max="10" width="10.5" style="1" customWidth="1"/>
    <col min="11" max="11" width="8.33203125" style="1" customWidth="1"/>
    <col min="12" max="12" width="10.5" style="1" customWidth="1"/>
    <col min="13" max="13" width="12" style="1" hidden="1" customWidth="1"/>
    <col min="14" max="14" width="14.1640625" style="1" hidden="1" customWidth="1"/>
    <col min="15" max="15" width="10.33203125" style="1" hidden="1" customWidth="1"/>
    <col min="16" max="16" width="12.5" style="1" hidden="1" customWidth="1"/>
    <col min="17" max="17" width="12.6640625" style="1" hidden="1" customWidth="1"/>
    <col min="18" max="18" width="14.83203125" style="1" hidden="1" customWidth="1"/>
    <col min="19" max="19" width="9.33203125" style="1" customWidth="1"/>
    <col min="20" max="20" width="11.5" style="1" customWidth="1"/>
    <col min="21" max="21" width="8" style="1" customWidth="1"/>
    <col min="22" max="22" width="10.1640625" style="1" customWidth="1"/>
    <col min="23" max="23" width="8.5" style="1" customWidth="1"/>
    <col min="24" max="24" width="10.6640625" style="1" customWidth="1"/>
    <col min="25" max="25" width="6.5" style="1" customWidth="1"/>
    <col min="26" max="26" width="7.6640625" style="1" customWidth="1"/>
    <col min="27" max="27" width="8.33203125" style="1" customWidth="1"/>
    <col min="28" max="16384" width="8.33203125" style="1"/>
  </cols>
  <sheetData>
    <row r="1" spans="1:26" ht="27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20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</row>
    <row r="3" spans="1:26" ht="20.25" customHeight="1">
      <c r="A3" s="3" t="s">
        <v>27</v>
      </c>
      <c r="B3" s="4"/>
      <c r="C3" s="5">
        <v>182</v>
      </c>
      <c r="D3" s="6"/>
      <c r="E3" s="5">
        <v>107</v>
      </c>
      <c r="F3" s="6"/>
      <c r="G3" s="5">
        <v>53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>
        <v>30</v>
      </c>
      <c r="T3" s="6"/>
      <c r="U3" s="5">
        <v>54</v>
      </c>
      <c r="V3" s="6"/>
      <c r="W3" s="7">
        <v>203.5</v>
      </c>
      <c r="X3" s="6"/>
      <c r="Y3" s="7">
        <v>629.5</v>
      </c>
      <c r="Z3" s="6"/>
    </row>
    <row r="4" spans="1:26" ht="20" customHeight="1">
      <c r="A4" s="8" t="s">
        <v>28</v>
      </c>
      <c r="B4" s="9"/>
      <c r="C4" s="10">
        <v>49</v>
      </c>
      <c r="D4" s="11"/>
      <c r="E4" s="10">
        <v>17</v>
      </c>
      <c r="F4" s="11"/>
      <c r="G4" s="10">
        <v>53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0">
        <v>119</v>
      </c>
      <c r="Z4" s="11"/>
    </row>
    <row r="5" spans="1:26" ht="20" customHeight="1">
      <c r="A5" s="8" t="s">
        <v>29</v>
      </c>
      <c r="B5" s="9"/>
      <c r="C5" s="12">
        <v>21.5</v>
      </c>
      <c r="D5" s="11"/>
      <c r="E5" s="12">
        <v>25.5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>
        <v>120</v>
      </c>
      <c r="W5" s="11"/>
      <c r="X5" s="11"/>
      <c r="Y5" s="10">
        <v>47</v>
      </c>
      <c r="Z5" s="10">
        <v>120</v>
      </c>
    </row>
    <row r="6" spans="1:26" ht="20" customHeight="1">
      <c r="A6" s="8" t="s">
        <v>30</v>
      </c>
      <c r="B6" s="9"/>
      <c r="C6" s="10">
        <v>27</v>
      </c>
      <c r="D6" s="12">
        <v>12.5</v>
      </c>
      <c r="E6" s="10">
        <v>40</v>
      </c>
      <c r="F6" s="11"/>
      <c r="G6" s="11"/>
      <c r="H6" s="11"/>
      <c r="I6" s="11"/>
      <c r="J6" s="11"/>
      <c r="K6" s="10">
        <v>2</v>
      </c>
      <c r="L6" s="11"/>
      <c r="M6" s="11"/>
      <c r="N6" s="11"/>
      <c r="O6" s="11"/>
      <c r="P6" s="11"/>
      <c r="Q6" s="11"/>
      <c r="R6" s="11"/>
      <c r="S6" s="10">
        <v>28</v>
      </c>
      <c r="T6" s="11"/>
      <c r="U6" s="11"/>
      <c r="V6" s="11"/>
      <c r="W6" s="11"/>
      <c r="X6" s="11"/>
      <c r="Y6" s="10">
        <v>97</v>
      </c>
      <c r="Z6" s="12">
        <v>12.5</v>
      </c>
    </row>
    <row r="7" spans="1:26" ht="20" customHeight="1">
      <c r="A7" s="8" t="s">
        <v>31</v>
      </c>
      <c r="B7" s="9"/>
      <c r="C7" s="10">
        <v>13</v>
      </c>
      <c r="D7" s="11"/>
      <c r="E7" s="12">
        <v>123.5</v>
      </c>
      <c r="F7" s="10">
        <v>170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0">
        <v>715</v>
      </c>
      <c r="X7" s="11"/>
      <c r="Y7" s="12">
        <v>851.5</v>
      </c>
      <c r="Z7" s="10">
        <v>170</v>
      </c>
    </row>
    <row r="8" spans="1:26" ht="20" customHeight="1">
      <c r="A8" s="8" t="s">
        <v>32</v>
      </c>
      <c r="B8" s="9"/>
      <c r="C8" s="12">
        <v>18.5</v>
      </c>
      <c r="D8" s="11"/>
      <c r="E8" s="10">
        <v>10</v>
      </c>
      <c r="F8" s="11"/>
      <c r="G8" s="10">
        <v>7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0">
        <v>10</v>
      </c>
      <c r="V8" s="10">
        <v>10</v>
      </c>
      <c r="W8" s="11"/>
      <c r="X8" s="11"/>
      <c r="Y8" s="12">
        <v>45.5</v>
      </c>
      <c r="Z8" s="10">
        <v>10</v>
      </c>
    </row>
    <row r="9" spans="1:26" ht="20" customHeight="1">
      <c r="A9" s="8" t="s">
        <v>33</v>
      </c>
      <c r="B9" s="9"/>
      <c r="C9" s="10">
        <v>34</v>
      </c>
      <c r="D9" s="10">
        <v>1</v>
      </c>
      <c r="E9" s="12">
        <v>12.5</v>
      </c>
      <c r="F9" s="11"/>
      <c r="G9" s="10">
        <v>6</v>
      </c>
      <c r="H9" s="11"/>
      <c r="I9" s="10">
        <v>5</v>
      </c>
      <c r="J9" s="11"/>
      <c r="K9" s="10">
        <v>6</v>
      </c>
      <c r="L9" s="10">
        <v>18</v>
      </c>
      <c r="M9" s="11"/>
      <c r="N9" s="11"/>
      <c r="O9" s="11"/>
      <c r="P9" s="11"/>
      <c r="Q9" s="11"/>
      <c r="R9" s="11"/>
      <c r="S9" s="10">
        <v>22</v>
      </c>
      <c r="T9" s="11"/>
      <c r="U9" s="10">
        <v>42</v>
      </c>
      <c r="V9" s="11"/>
      <c r="W9" s="11"/>
      <c r="X9" s="11"/>
      <c r="Y9" s="12">
        <v>127.5</v>
      </c>
      <c r="Z9" s="10">
        <v>19</v>
      </c>
    </row>
    <row r="10" spans="1:26" ht="20" customHeight="1">
      <c r="A10" s="8" t="s">
        <v>34</v>
      </c>
      <c r="B10" s="9"/>
      <c r="C10" s="12">
        <v>62.5</v>
      </c>
      <c r="D10" s="11"/>
      <c r="E10" s="12">
        <v>29.5</v>
      </c>
      <c r="F10" s="11"/>
      <c r="G10" s="10">
        <v>62</v>
      </c>
      <c r="H10" s="11"/>
      <c r="I10" s="11"/>
      <c r="J10" s="11"/>
      <c r="K10" s="10">
        <v>18</v>
      </c>
      <c r="L10" s="11"/>
      <c r="M10" s="11"/>
      <c r="N10" s="11"/>
      <c r="O10" s="11"/>
      <c r="P10" s="11"/>
      <c r="Q10" s="11"/>
      <c r="R10" s="11"/>
      <c r="S10" s="10">
        <v>7</v>
      </c>
      <c r="T10" s="11"/>
      <c r="U10" s="10">
        <v>1605</v>
      </c>
      <c r="V10" s="11"/>
      <c r="W10" s="11"/>
      <c r="X10" s="11"/>
      <c r="Y10" s="10">
        <v>1784</v>
      </c>
      <c r="Z10" s="11"/>
    </row>
    <row r="11" spans="1:26" ht="20" customHeight="1">
      <c r="A11" s="8" t="s">
        <v>35</v>
      </c>
      <c r="B11" s="9"/>
      <c r="C11" s="10">
        <v>30</v>
      </c>
      <c r="D11" s="10">
        <v>5</v>
      </c>
      <c r="E11" s="12">
        <v>17.5</v>
      </c>
      <c r="F11" s="11"/>
      <c r="G11" s="10">
        <v>81</v>
      </c>
      <c r="H11" s="11"/>
      <c r="I11" s="11"/>
      <c r="J11" s="11"/>
      <c r="K11" s="10">
        <v>11</v>
      </c>
      <c r="L11" s="11"/>
      <c r="M11" s="11"/>
      <c r="N11" s="11"/>
      <c r="O11" s="11"/>
      <c r="P11" s="11"/>
      <c r="Q11" s="11"/>
      <c r="R11" s="11"/>
      <c r="S11" s="10">
        <v>14</v>
      </c>
      <c r="T11" s="10">
        <v>20</v>
      </c>
      <c r="U11" s="11"/>
      <c r="V11" s="11"/>
      <c r="W11" s="10">
        <v>15</v>
      </c>
      <c r="X11" s="10">
        <v>12</v>
      </c>
      <c r="Y11" s="12">
        <v>168.5</v>
      </c>
      <c r="Z11" s="10">
        <v>37</v>
      </c>
    </row>
    <row r="12" spans="1:26" ht="20" customHeight="1">
      <c r="A12" s="8" t="s">
        <v>36</v>
      </c>
      <c r="B12" s="9"/>
      <c r="C12" s="12">
        <v>26.5</v>
      </c>
      <c r="D12" s="10">
        <v>10</v>
      </c>
      <c r="E12" s="10">
        <v>18</v>
      </c>
      <c r="F12" s="10">
        <v>40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>
        <v>44.5</v>
      </c>
      <c r="Z12" s="10">
        <v>50</v>
      </c>
    </row>
    <row r="13" spans="1:26" ht="20" customHeight="1">
      <c r="A13" s="8" t="s">
        <v>112</v>
      </c>
      <c r="B13" s="9"/>
      <c r="C13" s="15">
        <v>2</v>
      </c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0"/>
    </row>
    <row r="14" spans="1:26" ht="20" customHeight="1">
      <c r="A14" s="8" t="s">
        <v>37</v>
      </c>
      <c r="B14" s="13"/>
      <c r="C14" s="10">
        <v>32</v>
      </c>
      <c r="D14" s="11"/>
      <c r="E14" s="10">
        <v>15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>
        <v>200</v>
      </c>
      <c r="U14" s="11"/>
      <c r="V14" s="11"/>
      <c r="W14" s="11"/>
      <c r="X14" s="11"/>
      <c r="Y14" s="10">
        <v>47</v>
      </c>
      <c r="Z14" s="10">
        <v>200</v>
      </c>
    </row>
    <row r="15" spans="1:26" ht="20" customHeight="1">
      <c r="A15" s="8" t="s">
        <v>41</v>
      </c>
      <c r="B15" s="13"/>
      <c r="C15" s="10">
        <v>10</v>
      </c>
      <c r="D15" s="11"/>
      <c r="E15" s="10">
        <v>6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1"/>
      <c r="V15" s="11"/>
      <c r="W15" s="11"/>
      <c r="X15" s="11"/>
      <c r="Y15" s="10"/>
      <c r="Z15" s="10"/>
    </row>
    <row r="16" spans="1:26" ht="20" customHeight="1">
      <c r="A16" s="8" t="s">
        <v>38</v>
      </c>
      <c r="B16" s="13"/>
      <c r="C16" s="12">
        <v>37.5</v>
      </c>
      <c r="D16" s="10">
        <v>5</v>
      </c>
      <c r="E16" s="10">
        <v>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>
        <v>5.5</v>
      </c>
      <c r="T16" s="11"/>
      <c r="U16" s="10">
        <v>614</v>
      </c>
      <c r="V16" s="10">
        <v>553</v>
      </c>
      <c r="W16" s="11"/>
      <c r="X16" s="11"/>
      <c r="Y16" s="10">
        <v>665</v>
      </c>
      <c r="Z16" s="10">
        <v>558</v>
      </c>
    </row>
    <row r="17" spans="1:26" ht="20" customHeight="1">
      <c r="A17" s="8" t="s">
        <v>39</v>
      </c>
      <c r="B17" s="9"/>
      <c r="C17" s="10">
        <v>28</v>
      </c>
      <c r="D17" s="11"/>
      <c r="E17" s="12">
        <v>4.5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>
        <v>32.5</v>
      </c>
      <c r="Z17" s="11"/>
    </row>
    <row r="18" spans="1:26" ht="20" customHeight="1">
      <c r="A18" s="8" t="s">
        <v>40</v>
      </c>
      <c r="B18" s="13"/>
      <c r="C18" s="12">
        <v>18.5</v>
      </c>
      <c r="D18" s="11"/>
      <c r="E18" s="12">
        <v>2.5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0">
        <v>268</v>
      </c>
      <c r="W18" s="11"/>
      <c r="X18" s="11"/>
      <c r="Y18" s="10">
        <v>21</v>
      </c>
      <c r="Z18" s="10">
        <v>268</v>
      </c>
    </row>
    <row r="19" spans="1:26" ht="33" customHeight="1">
      <c r="A19" s="17" t="s">
        <v>42</v>
      </c>
      <c r="B19" s="9"/>
      <c r="C19" s="10">
        <v>580</v>
      </c>
      <c r="D19" s="12">
        <v>33.5</v>
      </c>
      <c r="E19" s="12">
        <v>430.5</v>
      </c>
      <c r="F19" s="10">
        <v>210</v>
      </c>
      <c r="G19" s="10">
        <v>262</v>
      </c>
      <c r="H19" s="11"/>
      <c r="I19" s="10">
        <v>5</v>
      </c>
      <c r="J19" s="11"/>
      <c r="K19" s="10">
        <v>37</v>
      </c>
      <c r="L19" s="10">
        <v>18</v>
      </c>
      <c r="M19" s="11"/>
      <c r="N19" s="11"/>
      <c r="O19" s="11"/>
      <c r="P19" s="11"/>
      <c r="Q19" s="11"/>
      <c r="R19" s="11"/>
      <c r="S19" s="12">
        <v>106.5</v>
      </c>
      <c r="T19" s="10">
        <v>220</v>
      </c>
      <c r="U19" s="10">
        <v>2325</v>
      </c>
      <c r="V19" s="10">
        <v>951</v>
      </c>
      <c r="W19" s="12">
        <v>933.5</v>
      </c>
      <c r="X19" s="10">
        <v>12</v>
      </c>
      <c r="Y19" s="12">
        <v>4679.5</v>
      </c>
      <c r="Z19" s="12">
        <v>1444.5</v>
      </c>
    </row>
    <row r="20" spans="1:26" ht="41" customHeight="1" thickBot="1">
      <c r="A20" s="18" t="s">
        <v>43</v>
      </c>
      <c r="B20" s="22"/>
      <c r="C20" s="20">
        <f t="shared" ref="C20:Z20" si="0">SUM(C3:C18)</f>
        <v>592</v>
      </c>
      <c r="D20" s="20">
        <f t="shared" si="0"/>
        <v>33.5</v>
      </c>
      <c r="E20" s="21">
        <f t="shared" si="0"/>
        <v>436.5</v>
      </c>
      <c r="F20" s="21">
        <f t="shared" si="0"/>
        <v>210</v>
      </c>
      <c r="G20" s="16">
        <f t="shared" si="0"/>
        <v>262</v>
      </c>
      <c r="H20" s="21">
        <f t="shared" si="0"/>
        <v>0</v>
      </c>
      <c r="I20" s="21">
        <f t="shared" si="0"/>
        <v>5</v>
      </c>
      <c r="J20" s="16">
        <f t="shared" si="0"/>
        <v>0</v>
      </c>
      <c r="K20" s="21">
        <f t="shared" si="0"/>
        <v>37</v>
      </c>
      <c r="L20" s="21">
        <f t="shared" si="0"/>
        <v>18</v>
      </c>
      <c r="M20" s="16">
        <f t="shared" si="0"/>
        <v>0</v>
      </c>
      <c r="N20" s="16">
        <f t="shared" si="0"/>
        <v>0</v>
      </c>
      <c r="O20" s="16">
        <f t="shared" si="0"/>
        <v>0</v>
      </c>
      <c r="P20" s="16">
        <f t="shared" si="0"/>
        <v>0</v>
      </c>
      <c r="Q20" s="16">
        <f t="shared" si="0"/>
        <v>0</v>
      </c>
      <c r="R20" s="16">
        <f t="shared" si="0"/>
        <v>0</v>
      </c>
      <c r="S20" s="16">
        <f t="shared" si="0"/>
        <v>106.5</v>
      </c>
      <c r="T20" s="20">
        <f t="shared" si="0"/>
        <v>220</v>
      </c>
      <c r="U20" s="21">
        <f t="shared" si="0"/>
        <v>2325</v>
      </c>
      <c r="V20" s="21">
        <f t="shared" si="0"/>
        <v>951</v>
      </c>
      <c r="W20" s="21">
        <f t="shared" si="0"/>
        <v>933.5</v>
      </c>
      <c r="X20" s="16">
        <f t="shared" si="0"/>
        <v>12</v>
      </c>
      <c r="Y20" s="21">
        <f t="shared" si="0"/>
        <v>4679.5</v>
      </c>
      <c r="Z20" s="19">
        <f t="shared" si="0"/>
        <v>1444.5</v>
      </c>
    </row>
    <row r="23" spans="1:26" ht="20" customHeight="1">
      <c r="C23" s="14"/>
    </row>
    <row r="24" spans="1:26" ht="20" customHeight="1">
      <c r="C24" s="14"/>
    </row>
    <row r="25" spans="1:26" ht="20" customHeight="1">
      <c r="C25" s="14"/>
    </row>
    <row r="26" spans="1:26" ht="20" customHeight="1">
      <c r="C26" s="14"/>
    </row>
    <row r="27" spans="1:26" ht="20" customHeight="1">
      <c r="C27" s="14"/>
    </row>
    <row r="28" spans="1:26" ht="20" customHeight="1">
      <c r="C28" s="14"/>
      <c r="F28" s="14"/>
    </row>
    <row r="29" spans="1:26" ht="20" customHeight="1">
      <c r="C29" s="14"/>
    </row>
  </sheetData>
  <mergeCells count="1">
    <mergeCell ref="A1:Z1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02BA-84B5-1D41-9407-EDAA43194BED}">
  <dimension ref="A2:T71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6" sqref="G36"/>
    </sheetView>
  </sheetViews>
  <sheetFormatPr baseColWidth="10" defaultRowHeight="17"/>
  <cols>
    <col min="1" max="1" width="10.83203125" style="23"/>
    <col min="2" max="2" width="10.1640625" style="23" customWidth="1"/>
    <col min="3" max="3" width="11" style="23" customWidth="1"/>
    <col min="4" max="4" width="11.83203125" style="23" customWidth="1"/>
    <col min="5" max="5" width="12.33203125" style="23" customWidth="1"/>
    <col min="6" max="6" width="7.83203125" style="23" customWidth="1"/>
    <col min="7" max="7" width="8.33203125" style="23" customWidth="1"/>
    <col min="8" max="8" width="6.1640625" style="23" customWidth="1"/>
    <col min="9" max="9" width="9.6640625" style="23" customWidth="1"/>
    <col min="10" max="10" width="7.5" style="23" customWidth="1"/>
    <col min="11" max="11" width="12.1640625" style="23" customWidth="1"/>
    <col min="12" max="12" width="12.83203125" style="23" customWidth="1"/>
    <col min="13" max="13" width="10.1640625" style="23" customWidth="1"/>
    <col min="14" max="14" width="13.5" style="23" customWidth="1"/>
    <col min="15" max="15" width="14.1640625" style="23" customWidth="1"/>
    <col min="16" max="16" width="12.33203125" style="23" customWidth="1"/>
    <col min="17" max="17" width="10" style="23" customWidth="1"/>
    <col min="18" max="18" width="15.1640625" style="23" bestFit="1" customWidth="1"/>
    <col min="19" max="19" width="14" style="23" customWidth="1"/>
    <col min="20" max="16384" width="10.83203125" style="23"/>
  </cols>
  <sheetData>
    <row r="2" spans="1:19" s="25" customFormat="1" ht="69" customHeight="1">
      <c r="B2" s="36" t="s">
        <v>51</v>
      </c>
      <c r="C2" s="36" t="s">
        <v>50</v>
      </c>
      <c r="D2" s="36" t="s">
        <v>49</v>
      </c>
      <c r="E2" s="36" t="s">
        <v>48</v>
      </c>
      <c r="F2" s="36" t="s">
        <v>47</v>
      </c>
      <c r="G2" s="36" t="s">
        <v>46</v>
      </c>
      <c r="H2" s="36" t="s">
        <v>45</v>
      </c>
      <c r="I2" s="36" t="s">
        <v>83</v>
      </c>
      <c r="J2" s="36" t="s">
        <v>82</v>
      </c>
      <c r="K2" s="36" t="s">
        <v>81</v>
      </c>
      <c r="L2" s="36" t="s">
        <v>44</v>
      </c>
      <c r="M2" s="36" t="s">
        <v>80</v>
      </c>
      <c r="N2" s="36" t="s">
        <v>79</v>
      </c>
      <c r="O2" s="36" t="s">
        <v>78</v>
      </c>
      <c r="P2" s="37" t="s">
        <v>77</v>
      </c>
      <c r="Q2" s="36" t="s">
        <v>53</v>
      </c>
    </row>
    <row r="5" spans="1:19">
      <c r="A5" s="26" t="s">
        <v>76</v>
      </c>
      <c r="B5" s="27">
        <f>9+6.5+12.5+3</f>
        <v>31</v>
      </c>
      <c r="C5" s="27">
        <f>8+6.5</f>
        <v>14.5</v>
      </c>
      <c r="D5" s="27">
        <f>10</f>
        <v>10</v>
      </c>
      <c r="E5" s="27"/>
      <c r="F5" s="27"/>
      <c r="G5" s="27"/>
      <c r="H5" s="27"/>
      <c r="I5" s="27">
        <v>18</v>
      </c>
      <c r="J5" s="27">
        <v>20</v>
      </c>
      <c r="K5" s="27">
        <v>0</v>
      </c>
      <c r="L5" s="27">
        <v>40</v>
      </c>
      <c r="M5" s="27">
        <v>15.5</v>
      </c>
      <c r="N5" s="27"/>
      <c r="O5" s="27">
        <f>SUM(B5:N5)</f>
        <v>149</v>
      </c>
      <c r="P5" s="27"/>
      <c r="Q5" s="27">
        <v>33</v>
      </c>
    </row>
    <row r="6" spans="1:19">
      <c r="A6" s="26" t="s">
        <v>75</v>
      </c>
      <c r="B6" s="27"/>
      <c r="C6" s="27"/>
      <c r="D6" s="27"/>
      <c r="E6" s="27">
        <v>2.5</v>
      </c>
      <c r="F6" s="27"/>
      <c r="G6" s="27"/>
      <c r="H6" s="27"/>
      <c r="I6" s="27">
        <v>15</v>
      </c>
      <c r="J6" s="27">
        <v>15</v>
      </c>
      <c r="K6" s="27">
        <v>2</v>
      </c>
      <c r="L6" s="27"/>
      <c r="M6" s="27">
        <v>7</v>
      </c>
      <c r="N6" s="27">
        <v>7.5</v>
      </c>
      <c r="O6" s="27">
        <f>SUM(B6:N6)</f>
        <v>49</v>
      </c>
      <c r="P6" s="27"/>
      <c r="Q6" s="27"/>
    </row>
    <row r="7" spans="1:19">
      <c r="A7" s="26" t="s">
        <v>74</v>
      </c>
      <c r="B7" s="27">
        <v>1</v>
      </c>
      <c r="C7" s="27"/>
      <c r="D7" s="27">
        <v>0.5</v>
      </c>
      <c r="E7" s="27"/>
      <c r="F7" s="27">
        <v>0.5</v>
      </c>
      <c r="G7" s="27"/>
      <c r="H7" s="27"/>
      <c r="I7" s="27"/>
      <c r="J7" s="27">
        <v>13</v>
      </c>
      <c r="K7" s="27">
        <v>2</v>
      </c>
      <c r="L7" s="27"/>
      <c r="M7" s="27">
        <v>4.5</v>
      </c>
      <c r="N7" s="27"/>
      <c r="O7" s="27">
        <f>SUM(B7:N7)</f>
        <v>21.5</v>
      </c>
      <c r="P7" s="27"/>
      <c r="Q7" s="27"/>
    </row>
    <row r="8" spans="1:19">
      <c r="A8" s="26" t="s">
        <v>73</v>
      </c>
      <c r="B8" s="27">
        <v>5</v>
      </c>
      <c r="C8" s="27"/>
      <c r="D8" s="27">
        <v>4</v>
      </c>
      <c r="E8" s="27"/>
      <c r="F8" s="27"/>
      <c r="G8" s="27"/>
      <c r="H8" s="27"/>
      <c r="I8" s="35"/>
      <c r="J8" s="27">
        <v>11</v>
      </c>
      <c r="K8" s="27"/>
      <c r="L8" s="27"/>
      <c r="M8" s="27">
        <v>4</v>
      </c>
      <c r="N8" s="27">
        <v>3</v>
      </c>
      <c r="O8" s="27">
        <f>SUM(B8:N8)</f>
        <v>27</v>
      </c>
      <c r="P8" s="27"/>
      <c r="Q8" s="27"/>
    </row>
    <row r="9" spans="1:19">
      <c r="A9" s="32" t="s">
        <v>72</v>
      </c>
      <c r="B9" s="30">
        <v>2.5</v>
      </c>
      <c r="C9" s="31"/>
      <c r="D9" s="31"/>
      <c r="E9" s="31"/>
      <c r="F9" s="31"/>
      <c r="G9" s="31"/>
      <c r="H9" s="31"/>
      <c r="I9" s="30">
        <v>10</v>
      </c>
      <c r="J9" s="31"/>
      <c r="K9" s="31"/>
      <c r="L9" s="31"/>
      <c r="M9" s="31"/>
      <c r="N9" s="31"/>
      <c r="O9" s="27"/>
      <c r="P9" s="30">
        <f>SUM(B9:N9)</f>
        <v>12.5</v>
      </c>
      <c r="Q9" s="27"/>
      <c r="S9" s="29"/>
    </row>
    <row r="10" spans="1:19">
      <c r="A10" s="26" t="s">
        <v>31</v>
      </c>
      <c r="B10" s="27"/>
      <c r="C10" s="27"/>
      <c r="D10" s="27"/>
      <c r="E10" s="27"/>
      <c r="F10" s="27"/>
      <c r="G10" s="27"/>
      <c r="H10" s="27"/>
      <c r="I10" s="27"/>
      <c r="J10" s="27">
        <v>8</v>
      </c>
      <c r="K10" s="27">
        <v>2.5</v>
      </c>
      <c r="L10" s="27"/>
      <c r="M10" s="27">
        <v>2.5</v>
      </c>
      <c r="N10" s="27"/>
      <c r="O10" s="27">
        <f>SUM(B10:N10)</f>
        <v>13</v>
      </c>
      <c r="P10" s="27"/>
      <c r="Q10" s="27"/>
    </row>
    <row r="11" spans="1:19">
      <c r="A11" s="26" t="s">
        <v>71</v>
      </c>
      <c r="B11" s="27"/>
      <c r="C11" s="27"/>
      <c r="D11" s="27"/>
      <c r="E11" s="27"/>
      <c r="F11" s="27"/>
      <c r="G11" s="27"/>
      <c r="H11" s="27"/>
      <c r="I11" s="27"/>
      <c r="J11" s="27">
        <v>1.5</v>
      </c>
      <c r="K11" s="27">
        <v>0.5</v>
      </c>
      <c r="L11" s="27"/>
      <c r="M11" s="27"/>
      <c r="N11" s="27"/>
      <c r="O11" s="27">
        <f>SUM(B11:N11)</f>
        <v>2</v>
      </c>
      <c r="P11" s="27"/>
      <c r="Q11" s="27"/>
    </row>
    <row r="12" spans="1:19">
      <c r="A12" s="26" t="s">
        <v>32</v>
      </c>
      <c r="B12" s="27"/>
      <c r="C12" s="27"/>
      <c r="D12" s="27"/>
      <c r="E12" s="27">
        <v>5</v>
      </c>
      <c r="F12" s="27"/>
      <c r="G12" s="27"/>
      <c r="H12" s="27"/>
      <c r="I12" s="27"/>
      <c r="J12" s="27">
        <v>9</v>
      </c>
      <c r="K12" s="27">
        <v>2</v>
      </c>
      <c r="L12" s="27"/>
      <c r="M12" s="27">
        <v>2.5</v>
      </c>
      <c r="N12" s="27"/>
      <c r="O12" s="27">
        <f>SUM(B12:N12)</f>
        <v>18.5</v>
      </c>
      <c r="P12" s="27"/>
      <c r="Q12" s="27"/>
    </row>
    <row r="13" spans="1:19">
      <c r="A13" s="26" t="s">
        <v>70</v>
      </c>
      <c r="B13" s="27"/>
      <c r="C13" s="27"/>
      <c r="D13" s="27"/>
      <c r="E13" s="27"/>
      <c r="F13" s="27"/>
      <c r="G13" s="27"/>
      <c r="H13" s="27">
        <f>1+2.5</f>
        <v>3.5</v>
      </c>
      <c r="I13" s="27">
        <v>14</v>
      </c>
      <c r="J13" s="27">
        <v>10.5</v>
      </c>
      <c r="K13" s="27">
        <v>2</v>
      </c>
      <c r="L13" s="27"/>
      <c r="M13" s="27">
        <v>4</v>
      </c>
      <c r="N13" s="27"/>
      <c r="O13" s="27">
        <f>SUM(B13:N13)</f>
        <v>34</v>
      </c>
      <c r="P13" s="27"/>
      <c r="Q13" s="27"/>
    </row>
    <row r="14" spans="1:19">
      <c r="A14" s="32" t="s">
        <v>69</v>
      </c>
      <c r="B14" s="31"/>
      <c r="C14" s="31"/>
      <c r="D14" s="31"/>
      <c r="E14" s="31"/>
      <c r="F14" s="31"/>
      <c r="G14" s="31"/>
      <c r="H14" s="34">
        <v>1</v>
      </c>
      <c r="I14" s="31"/>
      <c r="J14" s="31"/>
      <c r="K14" s="31"/>
      <c r="L14" s="31"/>
      <c r="M14" s="31"/>
      <c r="N14" s="31"/>
      <c r="O14" s="27"/>
      <c r="P14" s="34">
        <f>SUM(B14:N14)</f>
        <v>1</v>
      </c>
      <c r="Q14" s="27"/>
      <c r="S14" s="29"/>
    </row>
    <row r="15" spans="1:19">
      <c r="A15" s="26" t="s">
        <v>68</v>
      </c>
      <c r="B15" s="27"/>
      <c r="C15" s="27"/>
      <c r="D15" s="27"/>
      <c r="E15" s="27"/>
      <c r="F15" s="27"/>
      <c r="G15" s="27">
        <v>4</v>
      </c>
      <c r="H15" s="27">
        <f>4+4</f>
        <v>8</v>
      </c>
      <c r="I15" s="27">
        <v>24</v>
      </c>
      <c r="J15" s="27">
        <v>9.5</v>
      </c>
      <c r="K15" s="27">
        <v>2.5</v>
      </c>
      <c r="L15" s="27">
        <v>5.5</v>
      </c>
      <c r="M15" s="27">
        <v>9</v>
      </c>
      <c r="N15" s="27"/>
      <c r="O15" s="27">
        <f>SUM(B15:N15)</f>
        <v>62.5</v>
      </c>
      <c r="P15" s="27"/>
      <c r="Q15" s="27"/>
    </row>
    <row r="16" spans="1:19">
      <c r="A16" s="26" t="s">
        <v>67</v>
      </c>
      <c r="B16" s="27"/>
      <c r="C16" s="27"/>
      <c r="D16" s="27"/>
      <c r="E16" s="27"/>
      <c r="F16" s="27"/>
      <c r="G16" s="27"/>
      <c r="H16" s="27"/>
      <c r="I16" s="27">
        <v>12</v>
      </c>
      <c r="J16" s="27">
        <v>12.5</v>
      </c>
      <c r="K16" s="27">
        <v>2</v>
      </c>
      <c r="L16" s="27"/>
      <c r="M16" s="27">
        <v>3.5</v>
      </c>
      <c r="N16" s="27"/>
      <c r="O16" s="27">
        <f>SUM(B16:N16)</f>
        <v>30</v>
      </c>
      <c r="P16" s="27"/>
      <c r="Q16" s="27"/>
    </row>
    <row r="17" spans="1:20">
      <c r="A17" s="32" t="s">
        <v>66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v>5</v>
      </c>
      <c r="O17" s="27"/>
      <c r="P17" s="30">
        <f>SUM(B17:N17)</f>
        <v>5</v>
      </c>
      <c r="Q17" s="27"/>
      <c r="S17" s="33"/>
    </row>
    <row r="18" spans="1:20">
      <c r="A18" s="26" t="s">
        <v>65</v>
      </c>
      <c r="B18" s="27">
        <v>4</v>
      </c>
      <c r="C18" s="27"/>
      <c r="D18" s="27"/>
      <c r="E18" s="27"/>
      <c r="F18" s="27"/>
      <c r="G18" s="27"/>
      <c r="H18" s="27"/>
      <c r="I18" s="27">
        <v>4</v>
      </c>
      <c r="J18" s="27">
        <v>8</v>
      </c>
      <c r="K18" s="27"/>
      <c r="L18" s="27">
        <v>8</v>
      </c>
      <c r="M18" s="27">
        <v>2.5</v>
      </c>
      <c r="N18" s="27"/>
      <c r="O18" s="27">
        <f>SUM(B18:N18)</f>
        <v>26.5</v>
      </c>
      <c r="P18" s="27"/>
      <c r="Q18" s="27"/>
    </row>
    <row r="19" spans="1:20">
      <c r="A19" s="32" t="s">
        <v>64</v>
      </c>
      <c r="B19" s="30"/>
      <c r="C19" s="30"/>
      <c r="D19" s="30"/>
      <c r="E19" s="30"/>
      <c r="F19" s="30"/>
      <c r="G19" s="30"/>
      <c r="H19" s="30"/>
      <c r="I19" s="30">
        <v>10</v>
      </c>
      <c r="J19" s="30"/>
      <c r="K19" s="30"/>
      <c r="L19" s="30"/>
      <c r="M19" s="30"/>
      <c r="N19" s="30"/>
      <c r="O19" s="27"/>
      <c r="P19" s="30">
        <f>SUM(B19:N19)</f>
        <v>10</v>
      </c>
      <c r="Q19" s="27"/>
      <c r="S19" s="33"/>
    </row>
    <row r="20" spans="1:20">
      <c r="A20" s="26" t="s">
        <v>63</v>
      </c>
      <c r="B20" s="30"/>
      <c r="C20" s="30"/>
      <c r="D20" s="30"/>
      <c r="E20" s="30"/>
      <c r="F20" s="30"/>
      <c r="G20" s="30"/>
      <c r="H20" s="30"/>
      <c r="I20" s="30"/>
      <c r="J20" s="27">
        <v>8</v>
      </c>
      <c r="K20" s="27">
        <v>2</v>
      </c>
      <c r="L20" s="30"/>
      <c r="M20" s="30"/>
      <c r="N20" s="30"/>
      <c r="O20" s="27">
        <f>SUM(B20:N20)</f>
        <v>10</v>
      </c>
      <c r="P20" s="30"/>
      <c r="Q20" s="27"/>
      <c r="S20" s="33"/>
    </row>
    <row r="21" spans="1:20">
      <c r="A21" s="26" t="s">
        <v>62</v>
      </c>
      <c r="B21" s="27"/>
      <c r="C21" s="27">
        <f>1+3.5</f>
        <v>4.5</v>
      </c>
      <c r="D21" s="27">
        <f>12.5+2.5</f>
        <v>15</v>
      </c>
      <c r="E21" s="27"/>
      <c r="F21" s="27"/>
      <c r="G21" s="27"/>
      <c r="H21" s="27"/>
      <c r="I21" s="27"/>
      <c r="J21" s="27">
        <f>4+2</f>
        <v>6</v>
      </c>
      <c r="K21" s="27">
        <v>3</v>
      </c>
      <c r="L21" s="27"/>
      <c r="M21" s="27">
        <v>3.5</v>
      </c>
      <c r="N21" s="27"/>
      <c r="O21" s="27">
        <f>SUM(B21:N21)</f>
        <v>32</v>
      </c>
      <c r="P21" s="27"/>
      <c r="Q21" s="27"/>
    </row>
    <row r="22" spans="1:20">
      <c r="A22" s="26" t="s">
        <v>61</v>
      </c>
      <c r="B22" s="27"/>
      <c r="C22" s="27"/>
      <c r="D22" s="27">
        <v>15</v>
      </c>
      <c r="E22" s="27">
        <v>6</v>
      </c>
      <c r="F22" s="27"/>
      <c r="G22" s="27"/>
      <c r="H22" s="27"/>
      <c r="I22" s="27"/>
      <c r="J22" s="27">
        <v>12</v>
      </c>
      <c r="K22" s="27">
        <v>2.5</v>
      </c>
      <c r="L22" s="27"/>
      <c r="M22" s="27">
        <v>2</v>
      </c>
      <c r="N22" s="27"/>
      <c r="O22" s="27">
        <f>SUM(B22:N22)</f>
        <v>37.5</v>
      </c>
      <c r="P22" s="27"/>
      <c r="Q22" s="27"/>
    </row>
    <row r="23" spans="1:20">
      <c r="A23" s="32" t="s">
        <v>60</v>
      </c>
      <c r="B23" s="31"/>
      <c r="C23" s="30">
        <v>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/>
      <c r="P23" s="30">
        <f>SUM(B23:N23)</f>
        <v>5</v>
      </c>
      <c r="Q23" s="27"/>
      <c r="S23" s="29"/>
    </row>
    <row r="24" spans="1:20">
      <c r="A24" s="26" t="s">
        <v>59</v>
      </c>
      <c r="B24" s="27"/>
      <c r="C24" s="27"/>
      <c r="D24" s="27">
        <v>3.5</v>
      </c>
      <c r="E24" s="27">
        <v>3.5</v>
      </c>
      <c r="F24" s="27"/>
      <c r="G24" s="27"/>
      <c r="H24" s="27"/>
      <c r="I24" s="27">
        <v>5</v>
      </c>
      <c r="J24" s="27">
        <v>11</v>
      </c>
      <c r="K24" s="27">
        <v>2</v>
      </c>
      <c r="L24" s="27"/>
      <c r="M24" s="27">
        <v>3</v>
      </c>
      <c r="N24" s="27"/>
      <c r="O24" s="27">
        <f>SUM(B24:N24)</f>
        <v>28</v>
      </c>
      <c r="P24" s="27"/>
      <c r="Q24" s="27"/>
    </row>
    <row r="25" spans="1:20">
      <c r="A25" s="26" t="s">
        <v>58</v>
      </c>
      <c r="B25" s="27">
        <v>4</v>
      </c>
      <c r="C25" s="27"/>
      <c r="D25" s="27"/>
      <c r="E25" s="27"/>
      <c r="F25" s="27"/>
      <c r="G25" s="27"/>
      <c r="H25" s="27"/>
      <c r="I25" s="27"/>
      <c r="J25" s="27">
        <v>10.5</v>
      </c>
      <c r="K25" s="27">
        <v>2</v>
      </c>
      <c r="L25" s="27"/>
      <c r="M25" s="27">
        <v>2</v>
      </c>
      <c r="N25" s="27"/>
      <c r="O25" s="27">
        <f>SUM(B25:N25)</f>
        <v>18.5</v>
      </c>
      <c r="P25" s="27"/>
      <c r="Q25" s="27"/>
    </row>
    <row r="26" spans="1:20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20">
      <c r="A27" s="26" t="s">
        <v>57</v>
      </c>
      <c r="B27" s="28">
        <f t="shared" ref="B27:N27" si="0">SUM(B5:B25)</f>
        <v>47.5</v>
      </c>
      <c r="C27" s="28">
        <f t="shared" si="0"/>
        <v>24</v>
      </c>
      <c r="D27" s="28">
        <f t="shared" si="0"/>
        <v>48</v>
      </c>
      <c r="E27" s="28">
        <f t="shared" si="0"/>
        <v>17</v>
      </c>
      <c r="F27" s="28">
        <f t="shared" si="0"/>
        <v>0.5</v>
      </c>
      <c r="G27" s="28">
        <f t="shared" si="0"/>
        <v>4</v>
      </c>
      <c r="H27" s="28">
        <f t="shared" si="0"/>
        <v>12.5</v>
      </c>
      <c r="I27" s="28">
        <f t="shared" si="0"/>
        <v>112</v>
      </c>
      <c r="J27" s="28">
        <f t="shared" si="0"/>
        <v>165.5</v>
      </c>
      <c r="K27" s="28">
        <f t="shared" si="0"/>
        <v>27</v>
      </c>
      <c r="L27" s="28">
        <f t="shared" si="0"/>
        <v>53.5</v>
      </c>
      <c r="M27" s="28">
        <f t="shared" si="0"/>
        <v>65.5</v>
      </c>
      <c r="N27" s="28">
        <f t="shared" si="0"/>
        <v>15.5</v>
      </c>
      <c r="O27" s="28"/>
      <c r="P27" s="28">
        <f>SUM(P5:P25)</f>
        <v>33.5</v>
      </c>
      <c r="Q27" s="27">
        <f>SUM(Q5:Q25)</f>
        <v>33</v>
      </c>
      <c r="R27" s="43" t="s">
        <v>52</v>
      </c>
    </row>
    <row r="28" spans="1:20">
      <c r="R28" s="38">
        <f>SUM(O5:O25)</f>
        <v>559</v>
      </c>
      <c r="S28" s="38" t="s">
        <v>56</v>
      </c>
      <c r="T28" s="38"/>
    </row>
    <row r="29" spans="1:20">
      <c r="R29" s="39">
        <v>33.5</v>
      </c>
      <c r="S29" s="40" t="s">
        <v>55</v>
      </c>
      <c r="T29" s="26"/>
    </row>
    <row r="30" spans="1:20">
      <c r="R30" s="41">
        <f>R28+R29</f>
        <v>592.5</v>
      </c>
      <c r="S30" s="41" t="s">
        <v>84</v>
      </c>
      <c r="T30" s="41"/>
    </row>
    <row r="31" spans="1:20">
      <c r="R31" s="42">
        <v>33</v>
      </c>
      <c r="S31" s="42" t="s">
        <v>53</v>
      </c>
      <c r="T31" s="26"/>
    </row>
    <row r="32" spans="1:20">
      <c r="R32" s="26">
        <f>R30+R31</f>
        <v>625.5</v>
      </c>
      <c r="S32" s="26" t="s">
        <v>54</v>
      </c>
      <c r="T32" s="26"/>
    </row>
    <row r="37" spans="2:18">
      <c r="P37" s="26"/>
      <c r="R37" s="26"/>
    </row>
    <row r="38" spans="2:18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2:18" s="24" customFormat="1"/>
    <row r="65" spans="2:16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4"/>
    </row>
    <row r="66" spans="2:16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70" spans="2:16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4"/>
    </row>
    <row r="71" spans="2:16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C05E-F7B3-AE40-8987-934F982D54C8}">
  <dimension ref="B1:I36"/>
  <sheetViews>
    <sheetView workbookViewId="0">
      <selection activeCell="J26" sqref="J26"/>
    </sheetView>
  </sheetViews>
  <sheetFormatPr baseColWidth="10" defaultRowHeight="13"/>
  <cols>
    <col min="2" max="2" width="26" customWidth="1"/>
    <col min="4" max="4" width="12.83203125" customWidth="1"/>
    <col min="6" max="6" width="13.83203125" customWidth="1"/>
    <col min="8" max="8" width="12.83203125" customWidth="1"/>
    <col min="9" max="9" width="11.6640625" bestFit="1" customWidth="1"/>
  </cols>
  <sheetData>
    <row r="1" spans="2:9" ht="14" thickBot="1">
      <c r="G1" s="52"/>
      <c r="H1" s="52"/>
    </row>
    <row r="2" spans="2:9" ht="17" customHeight="1">
      <c r="B2" s="61" t="s">
        <v>85</v>
      </c>
      <c r="C2" s="71" t="s">
        <v>86</v>
      </c>
      <c r="D2" s="72"/>
      <c r="E2" s="73" t="s">
        <v>87</v>
      </c>
      <c r="F2" s="72"/>
      <c r="G2" s="63" t="s">
        <v>89</v>
      </c>
      <c r="H2" s="65" t="s">
        <v>106</v>
      </c>
      <c r="I2" s="51"/>
    </row>
    <row r="3" spans="2:9" ht="17" customHeight="1">
      <c r="B3" s="62"/>
      <c r="C3" s="49" t="s">
        <v>102</v>
      </c>
      <c r="D3" s="50" t="s">
        <v>105</v>
      </c>
      <c r="E3" s="49" t="s">
        <v>102</v>
      </c>
      <c r="F3" s="50" t="s">
        <v>103</v>
      </c>
      <c r="G3" s="64"/>
      <c r="H3" s="66"/>
      <c r="I3" s="51"/>
    </row>
    <row r="4" spans="2:9" ht="17">
      <c r="B4" s="44" t="s">
        <v>88</v>
      </c>
      <c r="C4" s="44">
        <v>10.5</v>
      </c>
      <c r="D4" s="44">
        <v>18</v>
      </c>
      <c r="E4" s="44">
        <v>1.25</v>
      </c>
      <c r="F4" s="44">
        <v>5</v>
      </c>
      <c r="G4" s="75">
        <f>C4+E4+C5+E5</f>
        <v>15.25</v>
      </c>
      <c r="H4" s="74">
        <f>D4+F4+D5</f>
        <v>26</v>
      </c>
    </row>
    <row r="5" spans="2:9" ht="17">
      <c r="B5" s="44" t="s">
        <v>107</v>
      </c>
      <c r="C5" s="44">
        <f>0.3+2.1+1.05+0.05</f>
        <v>3.5</v>
      </c>
      <c r="D5" s="44">
        <v>3</v>
      </c>
      <c r="E5" s="44">
        <v>0</v>
      </c>
      <c r="F5" s="44">
        <v>0</v>
      </c>
      <c r="G5" s="76"/>
      <c r="H5" s="68"/>
    </row>
    <row r="6" spans="2:9" ht="18">
      <c r="B6" s="44" t="s">
        <v>90</v>
      </c>
      <c r="C6" s="44">
        <v>6.4</v>
      </c>
      <c r="D6" s="44">
        <v>13</v>
      </c>
      <c r="E6" s="44">
        <v>0.4</v>
      </c>
      <c r="F6" s="44">
        <v>3</v>
      </c>
      <c r="G6" s="53">
        <f>C6+E6</f>
        <v>6.8000000000000007</v>
      </c>
      <c r="H6" s="54">
        <f>D6+F6</f>
        <v>16</v>
      </c>
    </row>
    <row r="7" spans="2:9" ht="18">
      <c r="B7" s="44" t="s">
        <v>91</v>
      </c>
      <c r="C7" s="44">
        <v>3.95</v>
      </c>
      <c r="D7" s="44">
        <v>7</v>
      </c>
      <c r="E7" s="44">
        <v>0.3</v>
      </c>
      <c r="F7" s="44">
        <v>1</v>
      </c>
      <c r="G7" s="55">
        <f t="shared" ref="G7:G11" si="0">C7+E7</f>
        <v>4.25</v>
      </c>
      <c r="H7" s="54">
        <f t="shared" ref="H7:H11" si="1">D7+F7</f>
        <v>8</v>
      </c>
    </row>
    <row r="8" spans="2:9" ht="18">
      <c r="B8" s="44" t="s">
        <v>92</v>
      </c>
      <c r="C8" s="44">
        <v>3.5</v>
      </c>
      <c r="D8" s="44">
        <v>7</v>
      </c>
      <c r="E8" s="44">
        <v>0.2</v>
      </c>
      <c r="F8" s="44">
        <v>1</v>
      </c>
      <c r="G8" s="55">
        <f t="shared" si="0"/>
        <v>3.7</v>
      </c>
      <c r="H8" s="54">
        <f t="shared" si="1"/>
        <v>8</v>
      </c>
    </row>
    <row r="9" spans="2:9" ht="18">
      <c r="B9" s="44" t="s">
        <v>31</v>
      </c>
      <c r="C9" s="44">
        <v>1.4</v>
      </c>
      <c r="D9" s="44">
        <v>6</v>
      </c>
      <c r="E9" s="44">
        <v>1</v>
      </c>
      <c r="F9" s="44">
        <v>5</v>
      </c>
      <c r="G9" s="55">
        <f t="shared" si="0"/>
        <v>2.4</v>
      </c>
      <c r="H9" s="54">
        <f t="shared" si="1"/>
        <v>11</v>
      </c>
    </row>
    <row r="10" spans="2:9" ht="18">
      <c r="B10" s="44" t="s">
        <v>93</v>
      </c>
      <c r="C10" s="44">
        <v>1.7</v>
      </c>
      <c r="D10" s="44">
        <v>7</v>
      </c>
      <c r="E10" s="44">
        <v>0.7</v>
      </c>
      <c r="F10" s="44">
        <v>3</v>
      </c>
      <c r="G10" s="55">
        <f t="shared" si="0"/>
        <v>2.4</v>
      </c>
      <c r="H10" s="54">
        <f t="shared" si="1"/>
        <v>10</v>
      </c>
    </row>
    <row r="11" spans="2:9" ht="18">
      <c r="B11" s="44" t="s">
        <v>94</v>
      </c>
      <c r="C11" s="44">
        <v>3.4</v>
      </c>
      <c r="D11" s="44">
        <v>8</v>
      </c>
      <c r="E11" s="44">
        <v>0.15</v>
      </c>
      <c r="F11" s="44">
        <v>2</v>
      </c>
      <c r="G11" s="56">
        <f t="shared" si="0"/>
        <v>3.55</v>
      </c>
      <c r="H11" s="54">
        <f t="shared" si="1"/>
        <v>10</v>
      </c>
    </row>
    <row r="12" spans="2:9" ht="17">
      <c r="B12" s="44" t="s">
        <v>111</v>
      </c>
      <c r="C12" s="44">
        <v>8.4</v>
      </c>
      <c r="D12" s="44">
        <v>19</v>
      </c>
      <c r="E12" s="44">
        <v>0.35</v>
      </c>
      <c r="F12" s="44">
        <v>2</v>
      </c>
      <c r="G12" s="67">
        <f>C12+E12+C13+E13</f>
        <v>14.15</v>
      </c>
      <c r="H12" s="69">
        <f>D12+F12+D13+F13</f>
        <v>21</v>
      </c>
    </row>
    <row r="13" spans="2:9" ht="17">
      <c r="B13" s="44" t="s">
        <v>108</v>
      </c>
      <c r="C13" s="44">
        <v>5.4</v>
      </c>
      <c r="D13" s="44"/>
      <c r="E13" s="44"/>
      <c r="F13" s="44"/>
      <c r="G13" s="68"/>
      <c r="H13" s="70"/>
    </row>
    <row r="14" spans="2:9" ht="18">
      <c r="B14" s="44" t="s">
        <v>95</v>
      </c>
      <c r="C14" s="44">
        <v>3.1</v>
      </c>
      <c r="D14" s="44">
        <v>6</v>
      </c>
      <c r="E14" s="44">
        <v>0.3</v>
      </c>
      <c r="F14" s="44">
        <v>1</v>
      </c>
      <c r="G14" s="57">
        <f>C14+E14</f>
        <v>3.4</v>
      </c>
      <c r="H14" s="54">
        <f>D14+F14</f>
        <v>7</v>
      </c>
    </row>
    <row r="15" spans="2:9" ht="18">
      <c r="B15" s="44" t="s">
        <v>96</v>
      </c>
      <c r="C15" s="44">
        <v>2.2999999999999998</v>
      </c>
      <c r="D15" s="44">
        <v>5</v>
      </c>
      <c r="E15" s="44">
        <v>0.2</v>
      </c>
      <c r="F15" s="44">
        <v>2</v>
      </c>
      <c r="G15" s="57">
        <f t="shared" ref="G15:G18" si="2">C15+E15</f>
        <v>2.5</v>
      </c>
      <c r="H15" s="54">
        <f t="shared" ref="H15:H18" si="3">D15+F15</f>
        <v>7</v>
      </c>
    </row>
    <row r="16" spans="2:9" ht="18">
      <c r="B16" s="47" t="s">
        <v>97</v>
      </c>
      <c r="C16" s="44">
        <v>2.5</v>
      </c>
      <c r="D16" s="44">
        <v>9</v>
      </c>
      <c r="E16" s="44">
        <v>0.7</v>
      </c>
      <c r="F16" s="44">
        <v>3</v>
      </c>
      <c r="G16" s="57">
        <f t="shared" si="2"/>
        <v>3.2</v>
      </c>
      <c r="H16" s="54">
        <f t="shared" si="3"/>
        <v>12</v>
      </c>
    </row>
    <row r="17" spans="2:8" ht="18">
      <c r="B17" s="47" t="s">
        <v>99</v>
      </c>
      <c r="C17" s="44">
        <v>1.7</v>
      </c>
      <c r="D17" s="44">
        <v>2</v>
      </c>
      <c r="E17" s="44">
        <v>0.3</v>
      </c>
      <c r="F17" s="44">
        <v>1</v>
      </c>
      <c r="G17" s="57">
        <f t="shared" si="2"/>
        <v>2</v>
      </c>
      <c r="H17" s="54">
        <f t="shared" si="3"/>
        <v>3</v>
      </c>
    </row>
    <row r="18" spans="2:8" ht="18">
      <c r="B18" s="44" t="s">
        <v>100</v>
      </c>
      <c r="C18" s="44">
        <v>2.7</v>
      </c>
      <c r="D18" s="44">
        <v>6</v>
      </c>
      <c r="E18" s="44">
        <v>0</v>
      </c>
      <c r="F18" s="44">
        <v>0</v>
      </c>
      <c r="G18" s="57">
        <f t="shared" si="2"/>
        <v>2.7</v>
      </c>
      <c r="H18" s="54">
        <f t="shared" si="3"/>
        <v>6</v>
      </c>
    </row>
    <row r="19" spans="2:8" ht="18">
      <c r="B19" s="44" t="s">
        <v>104</v>
      </c>
      <c r="C19" s="44">
        <v>0.7</v>
      </c>
      <c r="D19" s="44">
        <v>2</v>
      </c>
      <c r="E19" s="44">
        <v>0.9</v>
      </c>
      <c r="F19" s="44">
        <v>5</v>
      </c>
      <c r="G19" s="58">
        <v>1.6</v>
      </c>
      <c r="H19" s="54">
        <v>7</v>
      </c>
    </row>
    <row r="20" spans="2:8" ht="18">
      <c r="B20" s="45" t="s">
        <v>101</v>
      </c>
      <c r="C20" s="44">
        <f>SUM(C4:C19)</f>
        <v>61.15</v>
      </c>
      <c r="D20" s="44">
        <f t="shared" ref="D20:G20" si="4">SUM(D4:D19)</f>
        <v>118</v>
      </c>
      <c r="E20" s="44">
        <f t="shared" si="4"/>
        <v>6.75</v>
      </c>
      <c r="F20" s="44">
        <f t="shared" si="4"/>
        <v>34</v>
      </c>
      <c r="G20" s="59">
        <f t="shared" si="4"/>
        <v>67.899999999999991</v>
      </c>
      <c r="H20" s="59">
        <f>SUM(H4:H19)</f>
        <v>152</v>
      </c>
    </row>
    <row r="26" spans="2:8" ht="14">
      <c r="B26" s="48" t="s">
        <v>98</v>
      </c>
    </row>
    <row r="28" spans="2:8" ht="14">
      <c r="B28" s="46" t="s">
        <v>109</v>
      </c>
    </row>
    <row r="36" spans="2:2" ht="14">
      <c r="B36" s="46" t="s">
        <v>110</v>
      </c>
    </row>
  </sheetData>
  <mergeCells count="9">
    <mergeCell ref="B2:B3"/>
    <mergeCell ref="G2:G3"/>
    <mergeCell ref="H2:H3"/>
    <mergeCell ref="G12:G13"/>
    <mergeCell ref="H12:H13"/>
    <mergeCell ref="C2:D2"/>
    <mergeCell ref="E2:F2"/>
    <mergeCell ref="H4:H5"/>
    <mergeCell ref="G4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Preventivi-All Categories</vt:lpstr>
      <vt:lpstr>Tabella Missioni </vt:lpstr>
      <vt:lpstr>FTE-Persone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Patrizii</cp:lastModifiedBy>
  <dcterms:modified xsi:type="dcterms:W3CDTF">2024-07-29T20:09:10Z</dcterms:modified>
</cp:coreProperties>
</file>