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tnazfisnucl-my.sharepoint.com/personal/bellag_infn_it/Documents/ICHEP2022_LOC/Scientific Program/Parallel sessions/"/>
    </mc:Choice>
  </mc:AlternateContent>
  <xr:revisionPtr revIDLastSave="2621" documentId="14_{69406237-8C52-CE42-9532-50EEB4A40B3F}" xr6:coauthVersionLast="45" xr6:coauthVersionMax="47" xr10:uidLastSave="{3E8E0CA3-C36B-A84B-9A21-2659C1AAEB9A}"/>
  <bookViews>
    <workbookView xWindow="0" yWindow="500" windowWidth="33600" windowHeight="20500" activeTab="1" xr2:uid="{A3494991-3D0D-A74A-899E-4639339B3F25}"/>
  </bookViews>
  <sheets>
    <sheet name="Sheet1" sheetId="1" r:id="rId1"/>
    <sheet name="Foglio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2" l="1"/>
  <c r="B96" i="2" l="1"/>
  <c r="B91" i="2"/>
  <c r="B90" i="2"/>
  <c r="B88" i="2"/>
  <c r="B89" i="2"/>
  <c r="B92" i="2"/>
  <c r="B93" i="2"/>
  <c r="B94" i="2"/>
  <c r="B95" i="2"/>
  <c r="B97" i="2"/>
  <c r="B98" i="2"/>
  <c r="B99" i="2"/>
  <c r="B100" i="2"/>
  <c r="B101" i="2"/>
  <c r="B103" i="2"/>
  <c r="B104" i="2"/>
  <c r="B105" i="2"/>
  <c r="B106" i="2"/>
  <c r="B107" i="2"/>
  <c r="B108" i="2"/>
  <c r="B87" i="2"/>
  <c r="B112" i="2"/>
  <c r="B113" i="2"/>
  <c r="C113" i="2" s="1"/>
  <c r="B109" i="2" l="1"/>
  <c r="C1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tc={C061E7A8-DEDC-42F6-A7B7-30D75628C997}</author>
    <author>tc={463AB76F-E926-F843-928E-90AE41D8277C}</author>
    <author>tc={A59B26B4-F0C1-41DE-BC04-5238EBD65AF8}</author>
    <author>tc={EA5D7D38-D66E-486C-AED3-F902450E759D}</author>
    <author>giovanni.abbiendi@bo.infn.it</author>
    <author>tc={C10E861E-A1B7-4F6F-91FE-FE43ED7450A3}</author>
    <author>tc={063E1B9E-4F4E-49C9-88EE-85E4CE2B8E20}</author>
    <author>tc={135DB2DF-B05E-4C5D-8442-748F02BAE419}</author>
    <author>tc={72146883-689B-4967-8CC3-5241E7840634}</author>
    <author>tc={0126D0E2-8924-430D-B2A2-087A8E8E7D0B}</author>
    <author>tc={2F66CD34-ACA0-4C5D-A307-BE47406642DA}</author>
  </authors>
  <commentList>
    <comment ref="D3" authorId="0" shapeId="0" xr:uid="{C061E7A8-DEDC-42F6-A7B7-30D75628C997}">
      <text>
        <t>[Threaded comment]
Your version of Excel allows you to read this threaded comment; however, any edits to it will get removed if the file is opened in a newer version of Excel. Learn more: https://go.microsoft.com/fwlink/?linkid=870924
Comment:
    Rosso --&gt; proposte di Karl Jakobs (ECFA chair, ex SP ATLAS)
Blu --&gt; proposte di Dimitri Denisov (BNL associate director for nuclear and particle physics)
Verde --&gt; proposte Chairs ICHEP 2020 Prague
Viola --&gt; Proposte di Luciano Musa (SP ALICE)
Verde acceso --&gt; suggerimenti di Gregorio Bernardi
Purple: suggestions from A. Ichikawa</t>
      </text>
    </comment>
    <comment ref="D4" authorId="1" shapeId="0" xr:uid="{463AB76F-E926-F843-928E-90AE41D8277C}">
      <text>
        <t>[Threaded comment]
Your version of Excel allows you to read this threaded comment; however, any edits to it will get removed if the file is opened in a newer version of Excel. Learn more: https://go.microsoft.com/fwlink/?linkid=870924
Comment:
    Purple: suggestions from A. Ichikawa</t>
      </text>
    </comment>
    <comment ref="G4" authorId="2" shapeId="0" xr:uid="{A59B26B4-F0C1-41DE-BC04-5238EBD65AF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co-spokes MicroBooNE </t>
      </text>
    </comment>
    <comment ref="G5" authorId="3" shapeId="0" xr:uid="{EA5D7D38-D66E-486C-AED3-F902450E759D}">
      <text>
        <t>[Threaded comment]
Your version of Excel allows you to read this threaded comment; however, any edits to it will get removed if the file is opened in a newer version of Excel. Learn more: https://go.microsoft.com/fwlink/?linkid=870924
Comment:
    Niki Saoulidou gia' convener in BSM2-LHCP21. Magari non rilevante...</t>
      </text>
    </comment>
    <comment ref="B8" authorId="4" shapeId="0" xr:uid="{7716E9CA-F272-431F-ACF5-FCDA628A7FD0}">
      <text>
        <r>
          <rPr>
            <sz val="12"/>
            <color rgb="FF000000"/>
            <rFont val="Calibri"/>
            <family val="2"/>
          </rPr>
          <t xml:space="preserve">giovanni.abbiendi@bo.infn.it:
</t>
        </r>
        <r>
          <rPr>
            <sz val="12"/>
            <color rgb="FF000000"/>
            <rFont val="Calibri"/>
            <family val="2"/>
          </rPr>
          <t xml:space="preserve">le mie preferenze sono per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1. Bogdan Malaescu (exp, ATLAS)
</t>
        </r>
        <r>
          <rPr>
            <sz val="12"/>
            <color rgb="FF000000"/>
            <rFont val="Calibri"/>
            <family val="2"/>
          </rPr>
          <t xml:space="preserve">2. Klaus Rabbertz (exp, CMS)
</t>
        </r>
        <r>
          <rPr>
            <sz val="12"/>
            <color rgb="FF000000"/>
            <rFont val="Calibri"/>
            <family val="2"/>
          </rPr>
          <t xml:space="preserve">3. Gunar Schnell  (exp, BELLE2)
</t>
        </r>
        <r>
          <rPr>
            <sz val="12"/>
            <color rgb="FF000000"/>
            <rFont val="Calibri"/>
            <family val="2"/>
          </rPr>
          <t xml:space="preserve">4. Marco Pappagallo (exp, LHCb)
</t>
        </r>
        <r>
          <rPr>
            <sz val="12"/>
            <color rgb="FF000000"/>
            <rFont val="Calibri"/>
            <family val="2"/>
          </rPr>
          <t xml:space="preserve">5. Maria Ubiali  (th/ph)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Possibili alternative preferite per il teorico:
</t>
        </r>
        <r>
          <rPr>
            <sz val="12"/>
            <color rgb="FF000000"/>
            <rFont val="Calibri"/>
            <family val="2"/>
          </rPr>
          <t xml:space="preserve">- Lucian Harland-Lang
</t>
        </r>
        <r>
          <rPr>
            <sz val="12"/>
            <color rgb="FF000000"/>
            <rFont val="Calibri"/>
            <family val="2"/>
          </rPr>
          <t xml:space="preserve">- Gavin Salam
</t>
        </r>
        <r>
          <rPr>
            <sz val="12"/>
            <color rgb="FF000000"/>
            <rFont val="Calibri"/>
            <family val="2"/>
          </rPr>
          <t xml:space="preserve">- Gregory Soyez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Possibili alternative per CMS:
</t>
        </r>
        <r>
          <rPr>
            <sz val="12"/>
            <color rgb="FF000000"/>
            <rFont val="Calibri"/>
            <family val="2"/>
          </rPr>
          <t xml:space="preserve">- Deniz Sunar Cerci
</t>
        </r>
        <r>
          <rPr>
            <sz val="12"/>
            <color rgb="FF000000"/>
            <rFont val="Calibri"/>
            <family val="2"/>
          </rPr>
          <t xml:space="preserve">- Gabor Veres
</t>
        </r>
        <r>
          <rPr>
            <sz val="12"/>
            <color rgb="FF000000"/>
            <rFont val="Calibri"/>
            <family val="2"/>
          </rPr>
          <t xml:space="preserve">
</t>
        </r>
      </text>
    </comment>
    <comment ref="D8" authorId="4" shapeId="0" xr:uid="{E8265CAF-D75C-46D8-876A-E4DFDC44DA99}">
      <text>
        <r>
          <rPr>
            <sz val="12"/>
            <color rgb="FF000000"/>
            <rFont val="Calibri"/>
            <family val="2"/>
          </rPr>
          <t xml:space="preserve">giovanni.abbiendi@bo.infn.it:
</t>
        </r>
        <r>
          <rPr>
            <sz val="12"/>
            <color rgb="FF000000"/>
            <rFont val="Calibri"/>
            <family val="2"/>
          </rPr>
          <t>prima di ATLAS era in BABAR, esperto dei fit delle sezioni d'urto adroniche per il g-2 e alpha(Mz)</t>
        </r>
      </text>
    </comment>
    <comment ref="G8" authorId="4" shapeId="0" xr:uid="{91B92288-4698-44F4-A8C2-52868D6C9E00}">
      <text>
        <r>
          <rPr>
            <sz val="12"/>
            <color rgb="FF000000"/>
            <rFont val="Calibri"/>
            <family val="2"/>
          </rPr>
          <t xml:space="preserve">giovanni.abbiendi@bo.infn.it:
</t>
        </r>
        <r>
          <rPr>
            <sz val="12"/>
            <color rgb="FF000000"/>
            <rFont val="Calibri"/>
            <family val="2"/>
          </rPr>
          <t>esperta, autrice di PDFs (NNPDF)</t>
        </r>
      </text>
    </comment>
    <comment ref="I8" authorId="4" shapeId="0" xr:uid="{93FB9237-4B8E-4B5A-803E-BF69DB004C25}">
      <text>
        <r>
          <rPr>
            <sz val="12"/>
            <color rgb="FF000000"/>
            <rFont val="Calibri"/>
            <family val="2"/>
          </rPr>
          <t xml:space="preserve">giovanni.abbiendi@bo.infn.it:
</t>
        </r>
        <r>
          <rPr>
            <sz val="12"/>
            <color rgb="FF000000"/>
            <rFont val="Calibri"/>
            <family val="2"/>
          </rPr>
          <t>prima di LHCb in BABAR, esperto di spettroscopia e stati adronici esotici</t>
        </r>
      </text>
    </comment>
    <comment ref="K8" authorId="4" shapeId="0" xr:uid="{2A717A3D-5AA4-4CF5-B83A-022158F7327C}">
      <text>
        <r>
          <rPr>
            <sz val="12"/>
            <color rgb="FF000000"/>
            <rFont val="Calibri"/>
            <family val="2"/>
          </rPr>
          <t xml:space="preserve">giovanni.abbiendi@bo.infn.it:
</t>
        </r>
        <r>
          <rPr>
            <sz val="12"/>
            <color rgb="FF000000"/>
            <rFont val="Calibri"/>
            <family val="2"/>
          </rPr>
          <t xml:space="preserve">BELLE, e prima HERMES
</t>
        </r>
        <r>
          <rPr>
            <sz val="12"/>
            <color rgb="FF000000"/>
            <rFont val="Calibri"/>
            <family val="2"/>
          </rPr>
          <t>(esperto di DIS)</t>
        </r>
      </text>
    </comment>
    <comment ref="M8" authorId="4" shapeId="0" xr:uid="{0FFE0AE8-7C03-4C97-B50D-3E78F45698EF}">
      <text>
        <r>
          <rPr>
            <sz val="12"/>
            <color rgb="FF000000"/>
            <rFont val="Calibri"/>
            <family val="2"/>
          </rPr>
          <t xml:space="preserve">giovanni.abbiendi@bo.infn.it:
</t>
        </r>
        <r>
          <rPr>
            <sz val="12"/>
            <color rgb="FF000000"/>
            <rFont val="Calibri"/>
            <family val="2"/>
          </rPr>
          <t xml:space="preserve">esperto di fit di alpha_s,
</t>
        </r>
        <r>
          <rPr>
            <sz val="12"/>
            <color rgb="FF000000"/>
            <rFont val="Calibri"/>
            <family val="2"/>
          </rPr>
          <t>con esperienza oltre che a LHC, in e+e- (OPAL) e DIS (H1)</t>
        </r>
      </text>
    </comment>
    <comment ref="O8" authorId="4" shapeId="0" xr:uid="{2DA6BF3C-E72F-4B97-AB8B-C90D97CD1FB8}">
      <text>
        <r>
          <rPr>
            <sz val="12"/>
            <color rgb="FF000000"/>
            <rFont val="Calibri"/>
            <family val="2"/>
          </rPr>
          <t xml:space="preserve">giovanni.abbiendi@bo.infn.it:
</t>
        </r>
        <r>
          <rPr>
            <sz val="12"/>
            <color rgb="FF000000"/>
            <rFont val="Calibri"/>
            <family val="2"/>
          </rPr>
          <t xml:space="preserve">esperto di fisica soft e diffrattiva e di collisioni di ioni pesanti
</t>
        </r>
      </text>
    </comment>
    <comment ref="P8" authorId="4" shapeId="0" xr:uid="{F4EF991B-2EE0-4F97-AED6-804F246FF2E3}">
      <text>
        <r>
          <rPr>
            <sz val="12"/>
            <color rgb="FF000000"/>
            <rFont val="Calibri"/>
            <family val="2"/>
          </rPr>
          <t xml:space="preserve">giovanni.abbiendi@bo.infn.it:
</t>
        </r>
        <r>
          <rPr>
            <sz val="12"/>
            <color rgb="FF000000"/>
            <rFont val="Calibri"/>
            <family val="2"/>
          </rPr>
          <t>esperto, autore di PDFs</t>
        </r>
      </text>
    </comment>
    <comment ref="F10" authorId="5" shapeId="0" xr:uid="{C10E861E-A1B7-4F6F-91FE-FE43ED7450A3}">
      <text>
        <t>[Threaded comment]
Your version of Excel allows you to read this threaded comment; however, any edits to it will get removed if the file is opened in a newer version of Excel. Learn more: https://go.microsoft.com/fwlink/?linkid=870924
Comment:
    IceCube, CTA, LHASSO</t>
      </text>
    </comment>
    <comment ref="G10" authorId="6" shapeId="0" xr:uid="{063E1B9E-4F4E-49C9-88EE-85E4CE2B8E20}">
      <text>
        <t>[Threaded comment]
Your version of Excel allows you to read this threaded comment; however, any edits to it will get removed if the file is opened in a newer version of Excel. Learn more: https://go.microsoft.com/fwlink/?linkid=870924
Comment:
    Cosmic Rays (BESS, AMS), Gravitational Waves (KAGRA).</t>
      </text>
    </comment>
    <comment ref="L10" authorId="7" shapeId="0" xr:uid="{135DB2DF-B05E-4C5D-8442-748F02BAE419}">
      <text>
        <t>[Threaded comment]
Your version of Excel allows you to read this threaded comment; however, any edits to it will get removed if the file is opened in a newer version of Excel. Learn more: https://go.microsoft.com/fwlink/?linkid=870924
Comment:
    Cosmic Rays (AMS)</t>
      </text>
    </comment>
    <comment ref="N10" authorId="8" shapeId="0" xr:uid="{72146883-689B-4967-8CC3-5241E7840634}">
      <text>
        <t>[Threaded comment]
Your version of Excel allows you to read this threaded comment; however, any edits to it will get removed if the file is opened in a newer version of Excel. Learn more: https://go.microsoft.com/fwlink/?linkid=870924
Comment:
    Ultrahigh-energy cosmic rays (Auger), XS measurement for astro-particle physics (NA61/SHINE)</t>
      </text>
    </comment>
    <comment ref="H13" authorId="9" shapeId="0" xr:uid="{0126D0E2-8924-430D-B2A2-087A8E8E7D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Indicato dal capo di superKEKB (Yukiyoshi Onishi) - responsabile commissioning and beam monitor </t>
      </text>
    </comment>
    <comment ref="K17" authorId="10" shapeId="0" xr:uid="{2F66CD34-ACA0-4C5D-A307-BE47406642DA}">
      <text>
        <t>[Threaded comment]
Your version of Excel allows you to read this threaded comment; however, any edits to it will get removed if the file is opened in a newer version of Excel. Learn more: https://go.microsoft.com/fwlink/?linkid=870924
Comment:
    ATLAS, project ColliderScope (https://colliderscope.web.cern.ch/#/) present in conferences and music festivals.</t>
      </text>
    </comment>
  </commentList>
</comments>
</file>

<file path=xl/sharedStrings.xml><?xml version="1.0" encoding="utf-8"?>
<sst xmlns="http://schemas.openxmlformats.org/spreadsheetml/2006/main" count="718" uniqueCount="470">
  <si>
    <t>Number</t>
  </si>
  <si>
    <t>Session</t>
  </si>
  <si>
    <t>LOC convener</t>
  </si>
  <si>
    <t>Convener</t>
  </si>
  <si>
    <t>Higgs Physics</t>
  </si>
  <si>
    <t>S. Braibant</t>
  </si>
  <si>
    <t>Michael Duehrssen (CERN) ATLAS</t>
  </si>
  <si>
    <t>Laura Reina (Florida State University) CMS [Theo]</t>
  </si>
  <si>
    <t>Maria Cepeda Hermida (CIEMAT) CMS</t>
  </si>
  <si>
    <t>Yuri Enari (ICEPP, Tokyo) ATLAS</t>
  </si>
  <si>
    <t>Christophe Grosjean (DESY) Theo.</t>
  </si>
  <si>
    <t>Nicolas Morange (IJCLab) ATLAS</t>
  </si>
  <si>
    <t>Yasuyuki Horii (Nagoya) ATLAS</t>
  </si>
  <si>
    <t>Neutrino Physics</t>
  </si>
  <si>
    <t>A. Margiotta</t>
  </si>
  <si>
    <t>Yasuhiro Nakajima (Tokyo University) T2K, HyperK</t>
  </si>
  <si>
    <t>Peter Denton (BNL) Theo.</t>
  </si>
  <si>
    <t>Soebur Razzaque (University of Joannesburg)</t>
  </si>
  <si>
    <t>Bonnie Fleming (Yale University)</t>
  </si>
  <si>
    <t>Garry Hill (Univ. of Adelaide) IceCube</t>
  </si>
  <si>
    <t>Francesco Vissani (LNGS/GGSI) [Theo]</t>
  </si>
  <si>
    <t>Chao Zhang (BNL)</t>
  </si>
  <si>
    <t>Paschal Coyle (CPPM)</t>
  </si>
  <si>
    <t>Thomas Schwetz (Karlsruher Institute fur Technologie) [Theo]</t>
  </si>
  <si>
    <t>Alessandra Tonazzo (APC)</t>
  </si>
  <si>
    <t>Liangjian Wen</t>
  </si>
  <si>
    <t>Paolo Desiati (University Wisconsin) IceCube</t>
  </si>
  <si>
    <t>Beyond the Standard Model</t>
  </si>
  <si>
    <t>A. Sidoti</t>
  </si>
  <si>
    <t>Sarah Williams (Cambridge) ATLAS</t>
  </si>
  <si>
    <t>Lesya Shchutska (EPFL) LHCb</t>
  </si>
  <si>
    <t xml:space="preserve"> John Conway (UC Davis) CMS</t>
  </si>
  <si>
    <t>Niki Saoulidou (Athens) CMS</t>
  </si>
  <si>
    <t>Tim Tait (UC Irvine) Theory</t>
  </si>
  <si>
    <t>Clemens Lange (AAchen) CMS</t>
  </si>
  <si>
    <t xml:space="preserve">Caterina Doglioni (Manchester) ATLAS </t>
  </si>
  <si>
    <t>Wouter Hulsbergen (Nikhef) LHCb</t>
  </si>
  <si>
    <t>Patrick Meade (Stony Brook) [Theo]</t>
  </si>
  <si>
    <t>Michal Malinsky (IPNP Prague) Theory</t>
  </si>
  <si>
    <t>Marie-Helene Genest (LPSC) ATLAS</t>
  </si>
  <si>
    <t>Top quark and EW Physics</t>
  </si>
  <si>
    <t>M. Negrini</t>
  </si>
  <si>
    <t>Maria Aldaya (DESY) CMS</t>
  </si>
  <si>
    <t>Reinhard Schwienhorst (Michigan State University) ATLAS</t>
  </si>
  <si>
    <t>Martijn Mulders (CERN) CMS</t>
  </si>
  <si>
    <t>Malgorzata Worek (Aachen, theory)</t>
  </si>
  <si>
    <t>Ken Mimasu (KCL) theory</t>
  </si>
  <si>
    <t>Federica Fabbri (University of Glasgow) ATLAS</t>
  </si>
  <si>
    <t>Mike Williams (MIT) LHCb</t>
  </si>
  <si>
    <t>Stefano Camarda (CERN) ATLAS</t>
  </si>
  <si>
    <t>Philipp Sommer (Sheffield) ATLAS</t>
  </si>
  <si>
    <t>Johannes Erdmann (Dortmund) ATLAS</t>
  </si>
  <si>
    <t>Marc-Andre Pleier (BNL)</t>
  </si>
  <si>
    <t>Oldrich Kepka (IPNP Prague) ATLAS</t>
  </si>
  <si>
    <t>Frederic Deliot (CEA) ATLAS</t>
  </si>
  <si>
    <t>Quark and Lepton Flavour Physics</t>
  </si>
  <si>
    <t>S. Perazzini</t>
  </si>
  <si>
    <t>Sneha Malde (Oxford) LHCb and BESIII</t>
  </si>
  <si>
    <t>Sergey Polikarpov (LPI, Moskow) CMS</t>
  </si>
  <si>
    <t>Jim Libby (IIT Madras) Belle-2</t>
  </si>
  <si>
    <t>Pavel Reznicek (Charles University Prague) ATLAS</t>
  </si>
  <si>
    <t>Ana Penuelas (Valencia) theo.</t>
  </si>
  <si>
    <t>Thibaud Humair (INFN Trieste) Belle-2</t>
  </si>
  <si>
    <t>Sasha Glazov (DESY) Belle-2</t>
  </si>
  <si>
    <t>Slavomira Stefkova (DESY) Belle-2</t>
  </si>
  <si>
    <t>Armine Rostomyan (DESY) Belle-2 (tau physics)</t>
  </si>
  <si>
    <t>Angelo Di Canto (BNL) Belle-2</t>
  </si>
  <si>
    <t>Takeo Higuchi (Kavli IPMU and UTokyo) Belle-2</t>
  </si>
  <si>
    <t>Yuta Takahashi (Univeristy Zurich) CMS</t>
  </si>
  <si>
    <t>Peter Onyisi (University of Texas) ATLAS</t>
  </si>
  <si>
    <t>Andrey Korytov (University of Florida) CMS</t>
  </si>
  <si>
    <t>Alexander Mann (University of Munich) ATLAS</t>
  </si>
  <si>
    <t>Marzia Bordone (INFN Torino) Theo.</t>
  </si>
  <si>
    <t>Joachim Brod (Cincinnati)  Theo.</t>
  </si>
  <si>
    <t>Claudia Cornella (Zurich) Theo.</t>
  </si>
  <si>
    <t>Marco Fedele (KIT) Theo</t>
  </si>
  <si>
    <t>Admir Greljo (Bern) Theo.</t>
  </si>
  <si>
    <t>Diego Guadagnoli (Annecy)  Theo.</t>
  </si>
  <si>
    <t>David Marzocca (Trieste) Theo.</t>
  </si>
  <si>
    <t>Ana Penuelas (Valencia) Theo.</t>
  </si>
  <si>
    <t>Mauro Valli (Stony Brook) Theo.</t>
  </si>
  <si>
    <t>Elena Venturini (Monaco) Theo.</t>
  </si>
  <si>
    <t>Javier Virto (Barcellona) Theo.</t>
  </si>
  <si>
    <t>Keri Voss (Maastrincht) Theo/LHCb</t>
  </si>
  <si>
    <t>Shohei Nishida (KEK)</t>
  </si>
  <si>
    <t> Tsutomu Mibe (KEK)</t>
  </si>
  <si>
    <t>Alessandro Gaz (Padova)</t>
  </si>
  <si>
    <t>Xiaoyan Shen</t>
    <phoneticPr fontId="3" type="noConversion"/>
  </si>
  <si>
    <t>Phillip Urquijo (Univ. of Melbourne) Belle-2</t>
  </si>
  <si>
    <t>Pablo Roig Cinvestav) Theo.</t>
  </si>
  <si>
    <t>Strong interactions and Hadron Physics</t>
  </si>
  <si>
    <t>G. Abbiendi</t>
  </si>
  <si>
    <t>Bogdan Malaescu (LPNHE Paris) ATLAS</t>
  </si>
  <si>
    <t>Constantinos Loizides (Oak Ridge, USA) ALICE</t>
  </si>
  <si>
    <t>Miriam Fritsch (Ruhr-Bocum Uny) BESIII e PANDA</t>
  </si>
  <si>
    <t>Maria Ubiali (Cambridge) pheno</t>
  </si>
  <si>
    <t>Arthur Moraes (CBPF) ATLAS</t>
  </si>
  <si>
    <t>Marco Pappagallo (Bari) LHCb</t>
  </si>
  <si>
    <t>Matt Leblanc (CERN) ATLAS</t>
  </si>
  <si>
    <t>Gunar Schnell (Bilbao) BELLE</t>
  </si>
  <si>
    <t>Zdenek Hubacek (CTU Prague) ATLAS</t>
  </si>
  <si>
    <t>Klaus Rabbertz (KIT, Karlsruhe) CMS</t>
  </si>
  <si>
    <t>Deniz Sunar Cerci (Istanbul e Adiyaman U., Turchia) CMS</t>
  </si>
  <si>
    <t>Gabor Veres (Budapest) CMS</t>
  </si>
  <si>
    <t>Lucian Harland-Lang (Oxford) pheno</t>
  </si>
  <si>
    <t>Gavin Salam (Oxford)</t>
  </si>
  <si>
    <t>Gregory Soyez (Saclay)</t>
  </si>
  <si>
    <t>G. Lanfranchi (LNF) LHCb</t>
  </si>
  <si>
    <t>Zhao Qiang</t>
    <phoneticPr fontId="3" type="noConversion"/>
  </si>
  <si>
    <t> Antonio Ortiz Velázquez (UNAM-ICN) ALICE</t>
  </si>
  <si>
    <t>Heavy Ions</t>
  </si>
  <si>
    <t>M. Colocci</t>
  </si>
  <si>
    <t>Sandra Padula (San Paolo Univ.) CMS</t>
  </si>
  <si>
    <t>Frederic Fleuret (LLR) Phenix</t>
  </si>
  <si>
    <t>Martin Spousta (IPNP Prague) ATLAS</t>
  </si>
  <si>
    <t>Yvonne Pachmayer (Heidelberg) ALICE</t>
  </si>
  <si>
    <t>Francoise Jelis (Ecole Polytechnique)</t>
  </si>
  <si>
    <t>Abhay Deshpande (Stony Brook)</t>
  </si>
  <si>
    <t> Dariusz Miskowiec (GSI) ALICE</t>
  </si>
  <si>
    <t>Yen-Jie Lee (MIT) CMS</t>
  </si>
  <si>
    <t>Astroparticle Physics and Cosmology</t>
  </si>
  <si>
    <t>F. Finelli</t>
  </si>
  <si>
    <t xml:space="preserve">Guenter Sigl (Hamburg U. and DESY) </t>
  </si>
  <si>
    <t>Juan Carlos Arteaga (UMICH-IF) Pierre Auger, HAWC</t>
  </si>
  <si>
    <t>Teresa Montaruli (Università di Ginevra)</t>
  </si>
  <si>
    <t>Sadakazu Haino (Academia Sinica)</t>
  </si>
  <si>
    <t>Martina Bohacova (FZU Prague) Pierre Auger</t>
  </si>
  <si>
    <t xml:space="preserve">Chiara Caprini (APC Paris)  </t>
  </si>
  <si>
    <t>Francois Lanusse (CEA Saclay)</t>
  </si>
  <si>
    <t xml:space="preserve"> S. Nissanke (GRAPPA, Amsterdam)</t>
  </si>
  <si>
    <t>Veronica Bindi (University of Hawaii)</t>
  </si>
  <si>
    <t>Stephanie Escoffier (CPPM)</t>
  </si>
  <si>
    <t>Michael Unger (KIT)</t>
  </si>
  <si>
    <t>Anze Slozar (BNL)</t>
  </si>
  <si>
    <t xml:space="preserve">Dark Matter </t>
  </si>
  <si>
    <t>M. Selvi</t>
  </si>
  <si>
    <t>Priscilla Pani (DESY) ATLAS</t>
  </si>
  <si>
    <t>Jodi Cooley (SMU) SuperCDMS</t>
  </si>
  <si>
    <t>Kuon Choi (Sungkyunkwan Univ.) IceCube</t>
  </si>
  <si>
    <t>Tracy Slatyer (MIT) [Theo]</t>
  </si>
  <si>
    <t>M. Cirelli (CNRS) [Theo]</t>
  </si>
  <si>
    <t>Jan Conrad (Stockholm U.)</t>
  </si>
  <si>
    <t>S. Profumo (UC Santa Cruz) [Theo]</t>
  </si>
  <si>
    <t>Ketevi Assamagan (BNL)</t>
  </si>
  <si>
    <t>Luca Scotto-Lavina (LPNHE)</t>
  </si>
  <si>
    <t>Jianglai Liu</t>
    <phoneticPr fontId="3" type="noConversion"/>
  </si>
  <si>
    <t>Peter Cox (Univ. of Melbourne) Theo.</t>
  </si>
  <si>
    <t>Formal Theory</t>
  </si>
  <si>
    <t>D. Fioravanti</t>
  </si>
  <si>
    <t>Volodya Kazakov (ENS-Paris)</t>
  </si>
  <si>
    <t>Jaroslav Trnka (US, Davis)</t>
  </si>
  <si>
    <t>Massimo Bianchi (Roma 2)</t>
  </si>
  <si>
    <t>Lance Dixon (Stanford)</t>
  </si>
  <si>
    <t>G. Korchemsky (Saclay)</t>
  </si>
  <si>
    <t>N Glover (Durham)</t>
  </si>
  <si>
    <t>Karol Kampf (IPNP Prague)</t>
  </si>
  <si>
    <t>Accelerator: Physics, Performance, and R&amp;D for future facilities</t>
  </si>
  <si>
    <t>B. Giacobbe</t>
  </si>
  <si>
    <t>Frank Zimmermann (CERN) - FCC</t>
  </si>
  <si>
    <t>Angeles Faus-Golfe (IJCLab)</t>
  </si>
  <si>
    <t>Vladimir Shiltsev (FNAL)</t>
  </si>
  <si>
    <t>Jie Gao (IHEP) CEPC</t>
  </si>
  <si>
    <t>Gaku Mitsuka (Nagoya University, JP) - SuperKEKB</t>
  </si>
  <si>
    <t>Ferdinand Willeke (BNL)</t>
  </si>
  <si>
    <t>Daniel Schulte (CERN) - MuColl</t>
  </si>
  <si>
    <t>Mark Palmer (BNL) - MuColl</t>
  </si>
  <si>
    <t>Sergei Nagaitsev (U Chicago and Fermilab)</t>
  </si>
  <si>
    <t>R. B. Palmer (BNL)</t>
  </si>
  <si>
    <t>D. Denisov (BNL)</t>
  </si>
  <si>
    <t>Operation, Performance and Upgrade  (Incl. HL-LHC) of Present Detectors</t>
  </si>
  <si>
    <t>C. Sbarra</t>
  </si>
  <si>
    <t>Camporesi Tiziano, CERN, CMS (disponibile)</t>
  </si>
  <si>
    <t>Felix Reidt (CERN) ALICE</t>
  </si>
  <si>
    <t>Ichiro Adachi  (KEK) Belle II (former run coordinator)</t>
  </si>
  <si>
    <t>Petra Merkel (FNAL), CMS</t>
  </si>
  <si>
    <t>Masaya Ishino (Tokyo) ATLAS</t>
  </si>
  <si>
    <t>Matteo Palutan (Frascati) LHCb</t>
  </si>
  <si>
    <t>Kerstin Lantzsch (BONN) ATLAS</t>
  </si>
  <si>
    <t> Giacomo Contin (INFN - Trieste) ALICE</t>
  </si>
  <si>
    <t>Francesco Lanni (BNL) ATLAS</t>
  </si>
  <si>
    <t>Elisa Mannoni (INFN) - Belle II - calorimetria</t>
  </si>
  <si>
    <t>Carsten Niebuhr - DESY (Hamburg), Belle II</t>
  </si>
  <si>
    <t>Carlos Marinas  (IFIC, Valencia), Belle II</t>
  </si>
  <si>
    <t>Elisabeth Petit (CPPM)</t>
  </si>
  <si>
    <t>Ichiro Adachi (KEK)</t>
  </si>
  <si>
    <t>Detectors for Future Facilities, R&amp;D, novel techniques</t>
  </si>
  <si>
    <t>G. Cibinetto</t>
  </si>
  <si>
    <t>Felix Sefkow (DESY) ILC</t>
  </si>
  <si>
    <t>D. Bortoletto (Oxford) ATLAS</t>
  </si>
  <si>
    <t>Jianchun Wang (IHEP) CEPC</t>
  </si>
  <si>
    <t>Mogens Dam (Niels Bohr Institute), ATLAS, FCC-ee</t>
  </si>
  <si>
    <t>Cornelia Wunderer (DESY) - photon detectors</t>
  </si>
  <si>
    <t>Magnus Mager (CERN) Alice - silicon detectors</t>
  </si>
  <si>
    <t>Eraldo Oliveri (CERN) - RD51 - gaseous detectors</t>
  </si>
  <si>
    <t>Dorothea Pfeiffer ESS - neutrons detectors</t>
  </si>
  <si>
    <t> Jochen Klein (CERN)</t>
  </si>
  <si>
    <t>Werner Riegler (CERN)</t>
  </si>
  <si>
    <t>Michael Begel (BNL)</t>
  </si>
  <si>
    <t>Jana Faltova (IPNP Prague) ATLAS</t>
  </si>
  <si>
    <t>G. Bernardi (LPNHE)</t>
  </si>
  <si>
    <t>Erik Ramberg (FNAL)</t>
  </si>
  <si>
    <t>Mandy Rominsky (FNAL) Test Beam Facilities</t>
  </si>
  <si>
    <t>Vincent Boudry (LLR)</t>
  </si>
  <si>
    <t>R. Manqi (IHEP) CEPC</t>
  </si>
  <si>
    <t>J. Guimaraes da Costa (IHEP) ATLAS, CEPC</t>
  </si>
  <si>
    <t>Computing and Data handling</t>
  </si>
  <si>
    <t>D. Bonacorsi</t>
  </si>
  <si>
    <t>Graeme Stewart (CERN), ATLAS</t>
  </si>
  <si>
    <t>Frank Gaede (DESY), ILC</t>
  </si>
  <si>
    <t>Weidong Li (IHEP) CEPC, JUNO</t>
  </si>
  <si>
    <t>Amber Boehlein (Jlab)</t>
  </si>
  <si>
    <t>Andrew McNab (Manchester) DUNE / LHCb</t>
  </si>
  <si>
    <t>David Rohr (CERN) ALICE</t>
  </si>
  <si>
    <t>Stefano Piano (Trieste) ALICE</t>
  </si>
  <si>
    <t>Benjamin Couturier (CERN) LHCb</t>
  </si>
  <si>
    <t>Johannes Elmsheuser (Brookhaven) ATLAS</t>
  </si>
  <si>
    <t>Giulio Eulisse (CERN) ALICE</t>
  </si>
  <si>
    <t>Education and Outreach</t>
  </si>
  <si>
    <t>L. Bandiera</t>
  </si>
  <si>
    <t>Claire Adam (LAPP) ATLAS</t>
  </si>
  <si>
    <t>Tapan Nayak (IN - Nieser) ALICE</t>
  </si>
  <si>
    <t>Freya Blekman (DESY) CMS</t>
  </si>
  <si>
    <t>Rebeca Gonzales Suarez (Uppsala)  ATLAS</t>
  </si>
  <si>
    <t>Sascha Mehlhase (LMU Munich) ATLAS</t>
  </si>
  <si>
    <t>Don Lincoln (Fermilab)</t>
  </si>
  <si>
    <t>Sascha Schmeling (CERN  - Physics Education Research Team)</t>
  </si>
  <si>
    <t>Larry Lee (University of Tennessee)</t>
  </si>
  <si>
    <t>Harry Cliff (Cambridge) LHCb</t>
  </si>
  <si>
    <t>Equality, Diversity and Inclusion</t>
  </si>
  <si>
    <t>I. Garzia</t>
  </si>
  <si>
    <t>Karin Schönnin (Uppsala Univ) BESIII (da contattare)</t>
  </si>
  <si>
    <t xml:space="preserve">Azwinndini Muronga – Nelson Mandela University  </t>
  </si>
  <si>
    <t>Haiyan Gao (BNL)</t>
  </si>
  <si>
    <t>Marika Taylor (Southampton Univ.) Theo.</t>
  </si>
  <si>
    <t>Tomas Brage (LUND Uni)</t>
  </si>
  <si>
    <t>Anne Pepin (CNRS, France)</t>
  </si>
  <si>
    <t>Marc-Andre Pleier, BNL</t>
  </si>
  <si>
    <t>Geneviève Guinot (CERN)</t>
  </si>
  <si>
    <t>Raphaël Granier de Cassagnac (PHENIX, CMS)</t>
  </si>
  <si>
    <t>Pauline Leonard, Dip di sociologia di Southampton</t>
  </si>
  <si>
    <t>Meytal Eran Jona, Weizmann Institute</t>
  </si>
  <si>
    <t>Adriana Telesca (CERN) ALICE</t>
  </si>
  <si>
    <t>Anders Knospe (US, Houston) ALICE</t>
  </si>
  <si>
    <t>Technology  and Industrial Applications</t>
  </si>
  <si>
    <t>A. Montanari</t>
  </si>
  <si>
    <t>Massimo Caccia (INSUBRIA)</t>
  </si>
  <si>
    <t>Hucheng Chen (BNL)</t>
  </si>
  <si>
    <t>Sergey Belomestnih (Fermilab)</t>
  </si>
  <si>
    <t>Magnus Mager (CERN) ALICE</t>
  </si>
  <si>
    <t xml:space="preserve"> </t>
  </si>
  <si>
    <t>Name</t>
  </si>
  <si>
    <t>Institution</t>
  </si>
  <si>
    <t>Experiment</t>
  </si>
  <si>
    <t>Country</t>
  </si>
  <si>
    <t>Prop.</t>
  </si>
  <si>
    <t>gender</t>
  </si>
  <si>
    <t>email</t>
  </si>
  <si>
    <t xml:space="preserve">Michael Duehrssen </t>
  </si>
  <si>
    <t>CERN</t>
  </si>
  <si>
    <t>ATLAS</t>
  </si>
  <si>
    <t>CH-CERN</t>
  </si>
  <si>
    <t>Jakobs</t>
  </si>
  <si>
    <t>M</t>
  </si>
  <si>
    <t>TH</t>
  </si>
  <si>
    <t>US</t>
  </si>
  <si>
    <t>Denisov</t>
  </si>
  <si>
    <t>F</t>
  </si>
  <si>
    <t xml:space="preserve">Maria Cepeda Hermida </t>
  </si>
  <si>
    <t>CIEMAT</t>
  </si>
  <si>
    <t>CMS</t>
  </si>
  <si>
    <t>Spain</t>
  </si>
  <si>
    <t>Yuri Enari</t>
  </si>
  <si>
    <t>ICEPP</t>
  </si>
  <si>
    <t>Japan</t>
  </si>
  <si>
    <t>DESY</t>
  </si>
  <si>
    <t>Germany</t>
  </si>
  <si>
    <t>Yasuhiro Nakajima</t>
  </si>
  <si>
    <t>Tokyo University</t>
  </si>
  <si>
    <t>T2K/HyperK</t>
  </si>
  <si>
    <t>Ichikawa</t>
  </si>
  <si>
    <t>Peter Denton</t>
  </si>
  <si>
    <t>BNL</t>
  </si>
  <si>
    <t xml:space="preserve">Soebur Razzaque </t>
  </si>
  <si>
    <t>University of Joannesburg</t>
  </si>
  <si>
    <t>South-Africa</t>
  </si>
  <si>
    <t>Bonnie Fleming</t>
  </si>
  <si>
    <t>Yale University</t>
  </si>
  <si>
    <t>DUNE</t>
  </si>
  <si>
    <t>Garry Hill</t>
  </si>
  <si>
    <t>University Adelaide</t>
  </si>
  <si>
    <t>IceCube</t>
  </si>
  <si>
    <t>Australia</t>
  </si>
  <si>
    <t>Barberio</t>
  </si>
  <si>
    <t>Sarah    Williams</t>
  </si>
  <si>
    <t>Cambridge</t>
  </si>
  <si>
    <t>GB</t>
  </si>
  <si>
    <t>Lesya Shchutska</t>
  </si>
  <si>
    <t>EPFL</t>
  </si>
  <si>
    <t>LHCb</t>
  </si>
  <si>
    <t>CH</t>
  </si>
  <si>
    <t xml:space="preserve"> John Conway</t>
  </si>
  <si>
    <t>UC Davis</t>
  </si>
  <si>
    <t>Niki Saoulidou</t>
  </si>
  <si>
    <t>Athens</t>
  </si>
  <si>
    <t>Greece</t>
  </si>
  <si>
    <t>Tim Tait</t>
  </si>
  <si>
    <t>UC Irvine</t>
  </si>
  <si>
    <t>Maria Aldaya</t>
  </si>
  <si>
    <t xml:space="preserve">Reinhard Schwienhorst </t>
  </si>
  <si>
    <t>Michigan State University</t>
  </si>
  <si>
    <t>Martijn Mulders</t>
  </si>
  <si>
    <t xml:space="preserve">Malgorzata Worek </t>
  </si>
  <si>
    <t>Aachen</t>
  </si>
  <si>
    <t>Ken Mimasu</t>
  </si>
  <si>
    <t>King's College London</t>
  </si>
  <si>
    <t>Sneha Malde</t>
  </si>
  <si>
    <t>Oxford</t>
  </si>
  <si>
    <t>LHCb/BESIII</t>
  </si>
  <si>
    <t>Sergey Polikarpov</t>
  </si>
  <si>
    <t>LPI Moskow</t>
  </si>
  <si>
    <t>Russia</t>
  </si>
  <si>
    <t>Jim Libby</t>
  </si>
  <si>
    <t>IIT Madras</t>
  </si>
  <si>
    <t>Belle-2</t>
  </si>
  <si>
    <t>India</t>
  </si>
  <si>
    <t>Czechia</t>
  </si>
  <si>
    <t>ICHEP2020</t>
  </si>
  <si>
    <t>Ana Penuelas</t>
  </si>
  <si>
    <t>Valencia</t>
  </si>
  <si>
    <t>Bogdan Malaescu</t>
  </si>
  <si>
    <t>LPNHE Paris</t>
  </si>
  <si>
    <t>France</t>
  </si>
  <si>
    <t>Constantinos Loizides</t>
  </si>
  <si>
    <t>Oak Ridge</t>
  </si>
  <si>
    <t>ALICE</t>
  </si>
  <si>
    <t>Miriam Fritsch</t>
  </si>
  <si>
    <t>Ruhr-Bocum Uny</t>
  </si>
  <si>
    <t>BESIII/PANDA</t>
  </si>
  <si>
    <t>Maria Ubiali</t>
  </si>
  <si>
    <t>Arthur Moraes</t>
  </si>
  <si>
    <t>CBPF</t>
  </si>
  <si>
    <t>Brazil</t>
  </si>
  <si>
    <t>Sandra Padula</t>
  </si>
  <si>
    <t>San Paolo Univ.</t>
  </si>
  <si>
    <t>Frederic Fleuret</t>
  </si>
  <si>
    <t>IN2P3</t>
  </si>
  <si>
    <t>Phenix</t>
  </si>
  <si>
    <t>Bernardi</t>
  </si>
  <si>
    <t>Martin Spousta</t>
  </si>
  <si>
    <t>IPNP Prague</t>
  </si>
  <si>
    <t>Yvonne Pachmayer</t>
  </si>
  <si>
    <t>Heidelberg</t>
  </si>
  <si>
    <t>Musa</t>
  </si>
  <si>
    <t>Francoise Jelis</t>
  </si>
  <si>
    <t>Ecole Polytechnique</t>
  </si>
  <si>
    <t>TH?</t>
  </si>
  <si>
    <t>Guenter Sigl</t>
  </si>
  <si>
    <t xml:space="preserve">Juan Carlos Arteaga </t>
  </si>
  <si>
    <t>UMICH-IF</t>
  </si>
  <si>
    <t>Pierre Auger</t>
  </si>
  <si>
    <t>Mexico</t>
  </si>
  <si>
    <t>A. Tellez</t>
  </si>
  <si>
    <t>Teresa Montaruli</t>
  </si>
  <si>
    <t>Geneve University</t>
  </si>
  <si>
    <t>CTA</t>
  </si>
  <si>
    <t>Sadakazu Haino</t>
  </si>
  <si>
    <t>Academia Sinica</t>
  </si>
  <si>
    <t>AMS</t>
  </si>
  <si>
    <t>China</t>
  </si>
  <si>
    <t>Martina Bohacova</t>
  </si>
  <si>
    <t>FZU Prague</t>
  </si>
  <si>
    <t>Priscilla Pani</t>
  </si>
  <si>
    <t>Jodi Cooley</t>
  </si>
  <si>
    <t>SMU Dallas</t>
  </si>
  <si>
    <t>SuperCDMS</t>
  </si>
  <si>
    <t>Kuon Choi??</t>
  </si>
  <si>
    <t>Sungkyunkwan Univ.</t>
  </si>
  <si>
    <t>Korea</t>
  </si>
  <si>
    <t>Tracy Slatyer</t>
  </si>
  <si>
    <t>MIT</t>
  </si>
  <si>
    <t>Marco Cirelli</t>
  </si>
  <si>
    <t>CNRS</t>
  </si>
  <si>
    <t xml:space="preserve">Volodya Kazakov </t>
  </si>
  <si>
    <t>ENS-Paris</t>
  </si>
  <si>
    <t>Jaroslav Trnka</t>
  </si>
  <si>
    <t>Davis</t>
  </si>
  <si>
    <t>Massimo Bianchi</t>
  </si>
  <si>
    <t>Roma 2</t>
  </si>
  <si>
    <t>Italy</t>
  </si>
  <si>
    <t xml:space="preserve">Lance Dixon </t>
  </si>
  <si>
    <t>Stanford</t>
  </si>
  <si>
    <t>Gregory Korchemsky</t>
  </si>
  <si>
    <t>Saclay</t>
  </si>
  <si>
    <t>Frank Zimmermann</t>
  </si>
  <si>
    <t>FCC</t>
  </si>
  <si>
    <t>Angeles Faus-Golfe</t>
  </si>
  <si>
    <t>IJCLab</t>
  </si>
  <si>
    <t>Vladimir Shiltsev</t>
  </si>
  <si>
    <t>FNAL</t>
  </si>
  <si>
    <t>IHEP</t>
  </si>
  <si>
    <t>CEPC</t>
  </si>
  <si>
    <t>Wang</t>
  </si>
  <si>
    <t>Gaku Mitsuka</t>
  </si>
  <si>
    <t>Nagoya University</t>
  </si>
  <si>
    <t>SuperKEKB</t>
  </si>
  <si>
    <t>Camporesi Tiziano</t>
  </si>
  <si>
    <t>Felix Reidt</t>
  </si>
  <si>
    <t xml:space="preserve">Ichiro Adachi </t>
  </si>
  <si>
    <t>KEK</t>
  </si>
  <si>
    <t>Petra Merkel</t>
  </si>
  <si>
    <t>Masaya Ishino</t>
  </si>
  <si>
    <t>Nagoya Univ.</t>
  </si>
  <si>
    <t>Felix Sefkow</t>
  </si>
  <si>
    <t>ILC</t>
  </si>
  <si>
    <t>Daniela Bortoletto</t>
  </si>
  <si>
    <t>Jianchun Wang</t>
  </si>
  <si>
    <t>Mogens Dam</t>
  </si>
  <si>
    <t>Niels Bohr Inst.</t>
  </si>
  <si>
    <t>FCC-ee</t>
  </si>
  <si>
    <t>DK</t>
  </si>
  <si>
    <t>Cornelia Wunderer</t>
  </si>
  <si>
    <t>photon det.</t>
  </si>
  <si>
    <t>Graeme Stewart</t>
  </si>
  <si>
    <t>Frank Gaede</t>
  </si>
  <si>
    <t>Weidong Li</t>
  </si>
  <si>
    <t>CEPC, JUNO</t>
  </si>
  <si>
    <t>Amber Boehlein</t>
  </si>
  <si>
    <t>Jlab</t>
  </si>
  <si>
    <t>Andrew McNab</t>
  </si>
  <si>
    <t>Manchester</t>
  </si>
  <si>
    <t>DUNE / LHCb</t>
  </si>
  <si>
    <t>Claire Adam</t>
  </si>
  <si>
    <t>LAPP</t>
  </si>
  <si>
    <t>Tapan Nayak</t>
  </si>
  <si>
    <t>IN-Nieser</t>
  </si>
  <si>
    <t>Karin Schönnin</t>
  </si>
  <si>
    <t>Uppsala University</t>
  </si>
  <si>
    <t>BESIII</t>
  </si>
  <si>
    <t>Sweden</t>
  </si>
  <si>
    <t>karin.schonning@physics.uu.se</t>
  </si>
  <si>
    <t xml:space="preserve">Azwinndini Muronga </t>
  </si>
  <si>
    <t>N. Mandela University</t>
  </si>
  <si>
    <t>Azwinndini.Muronga@mandela.ac.za</t>
  </si>
  <si>
    <t>Haiyan Gao</t>
  </si>
  <si>
    <t xml:space="preserve">hgao@bnl.gov </t>
  </si>
  <si>
    <t>Marika Taylor</t>
  </si>
  <si>
    <t>Southampton</t>
  </si>
  <si>
    <t>Massimo Caccia</t>
  </si>
  <si>
    <t>Universita' INSUBRIA</t>
  </si>
  <si>
    <t>Hucheng Chen</t>
  </si>
  <si>
    <t>Sergey Belomestnih</t>
  </si>
  <si>
    <t>Fermilab</t>
  </si>
  <si>
    <t>Magnus Mager</t>
  </si>
  <si>
    <t>CZ</t>
  </si>
  <si>
    <t>Denmark</t>
  </si>
  <si>
    <t>Total</t>
  </si>
  <si>
    <t>Gender</t>
  </si>
  <si>
    <t>%</t>
  </si>
  <si>
    <t>Female</t>
  </si>
  <si>
    <t>Male</t>
  </si>
  <si>
    <t>M.M.Taylor@soton.ac.uk</t>
  </si>
  <si>
    <t>Justine Serrano (CPPM) LHCb</t>
  </si>
  <si>
    <t>Justine Serrano</t>
  </si>
  <si>
    <t>CPPM</t>
  </si>
  <si>
    <t>Heather Logan (Alberta) Theo.</t>
  </si>
  <si>
    <t>Heather Logan</t>
  </si>
  <si>
    <t>Alberta</t>
  </si>
  <si>
    <t>Canada</t>
  </si>
  <si>
    <t>Laura Reina</t>
  </si>
  <si>
    <t>Florida State Univ.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</si>
</sst>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rgb="FFFF0000"/>
      <name val="Calibri"/>
      <family val="2"/>
      <scheme val="minor"/>
    </font>
    <font>
      <sz val="14"/>
      <color rgb="FF4472C4"/>
      <name val="Calibri"/>
      <family val="2"/>
      <scheme val="minor"/>
    </font>
    <font>
      <sz val="14"/>
      <color rgb="FF70AD47"/>
      <name val="Calibri"/>
      <family val="2"/>
      <scheme val="minor"/>
    </font>
    <font>
      <sz val="14"/>
      <color rgb="FF7030A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FF930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4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11" fillId="0" borderId="0" xfId="1"/>
    <xf numFmtId="0" fontId="1" fillId="3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2" fontId="0" fillId="0" borderId="0" xfId="0" applyNumberFormat="1"/>
    <xf numFmtId="0" fontId="9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40FF"/>
      <color rgb="FFFF9300"/>
      <color rgb="FFD5FC79"/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berto Oliva" id="{0C42952B-0FF1-4D51-BFED-B22301AD7E89}" userId="S::oliva@infn.it::d47f8088-3883-4210-a814-0d713d9662f6" providerId="AD"/>
  <person displayName="Lorenzo Bellagamba" id="{501BAA8C-4BBC-434F-967A-E8D97AF142C4}" userId="S::bellag@infn.it::b3861965-7da9-4d26-a9ac-a6cceeccc8e7" providerId="AD"/>
  <person displayName=" " id="{565CDCB3-6913-8145-AAE6-2674BBF621DB}" userId="S::giacomel@infn.it::5745f59b-0dfe-4c74-a5e8-500f5b270718" providerId="AD"/>
  <person displayName="Laura Patrizii" id="{47FC10FB-FAC2-4535-BBFE-09C2ADE0385B}" userId="S::patrizii@infn.it::d8af5375-360e-4369-8341-7003ad7dbbe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1-12-13T09:04:08.76" personId="{501BAA8C-4BBC-434F-967A-E8D97AF142C4}" id="{C061E7A8-DEDC-42F6-A7B7-30D75628C997}">
    <text>Rosso --&gt; proposte di Karl Jakobs (ECFA chair, ex SP ATLAS)
Blu --&gt; proposte di Dimitri Denisov (BNL associate director for nuclear and particle physics)
Verde --&gt; proposte Chairs ICHEP 2020 Prague
Viola --&gt; Proposte di Luciano Musa (SP ALICE)
Verde acceso --&gt; suggerimenti di Gregorio Bernardi
Purple: suggestions from A. Ichikawa</text>
  </threadedComment>
  <threadedComment ref="D4" dT="2021-12-02T11:40:36.50" personId="{565CDCB3-6913-8145-AAE6-2674BBF621DB}" id="{463AB76F-E926-F843-928E-90AE41D8277C}">
    <text>Purple: suggestions from A. Ichikawa</text>
  </threadedComment>
  <threadedComment ref="G4" dT="2021-12-07T14:36:36.44" personId="{47FC10FB-FAC2-4535-BBFE-09C2ADE0385B}" id="{A59B26B4-F0C1-41DE-BC04-5238EBD65AF8}">
    <text xml:space="preserve">co-spokes MicroBooNE </text>
  </threadedComment>
  <threadedComment ref="G5" dT="2021-11-23T14:16:14.07" personId="{47FC10FB-FAC2-4535-BBFE-09C2ADE0385B}" id="{EA5D7D38-D66E-486C-AED3-F902450E759D}">
    <text>Niki Saoulidou gia' convener in BSM2-LHCP21. Magari non rilevante...</text>
  </threadedComment>
  <threadedComment ref="F10" dT="2021-12-10T15:29:58.97" personId="{0C42952B-0FF1-4D51-BFED-B22301AD7E89}" id="{C10E861E-A1B7-4F6F-91FE-FE43ED7450A3}">
    <text>IceCube, CTA, LHASSO</text>
  </threadedComment>
  <threadedComment ref="G10" dT="2021-12-09T08:30:18.29" personId="{0C42952B-0FF1-4D51-BFED-B22301AD7E89}" id="{063E1B9E-4F4E-49C9-88EE-85E4CE2B8E20}">
    <text>Cosmic Rays (BESS, AMS), Gravitational Waves (KAGRA).</text>
  </threadedComment>
  <threadedComment ref="L10" dT="2021-12-09T08:28:54.16" personId="{0C42952B-0FF1-4D51-BFED-B22301AD7E89}" id="{135DB2DF-B05E-4C5D-8442-748F02BAE419}">
    <text>Cosmic Rays (AMS)</text>
  </threadedComment>
  <threadedComment ref="N10" dT="2021-12-09T08:36:06.61" personId="{0C42952B-0FF1-4D51-BFED-B22301AD7E89}" id="{72146883-689B-4967-8CC3-5241E7840634}">
    <text>Ultrahigh-energy cosmic rays (Auger), XS measurement for astro-particle physics (NA61/SHINE)</text>
  </threadedComment>
  <threadedComment ref="H13" dT="2021-12-09T09:07:12.37" personId="{501BAA8C-4BBC-434F-967A-E8D97AF142C4}" id="{0126D0E2-8924-430D-B2A2-087A8E8E7D0B}">
    <text xml:space="preserve">Indicato dal capo di superKEKB (Yukiyoshi Onishi) - responsabile commissioning and beam monitor </text>
  </threadedComment>
  <threadedComment ref="K17" dT="2021-12-10T15:19:28.52" personId="{0C42952B-0FF1-4D51-BFED-B22301AD7E89}" id="{2F66CD34-ACA0-4C5D-A307-BE47406642DA}">
    <text>ATLAS, project ColliderScope (https://colliderscope.web.cern.ch/#/) present in conferences and music festivals.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gao@bnl.gov" TargetMode="External"/><Relationship Id="rId2" Type="http://schemas.openxmlformats.org/officeDocument/2006/relationships/hyperlink" Target="mailto:Azwinndini.Muronga@mandela.ac.za" TargetMode="External"/><Relationship Id="rId1" Type="http://schemas.openxmlformats.org/officeDocument/2006/relationships/hyperlink" Target="mailto:karin.schonning@physics.uu.se" TargetMode="External"/><Relationship Id="rId4" Type="http://schemas.openxmlformats.org/officeDocument/2006/relationships/hyperlink" Target="mailto:M.M.Taylor@soton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086F7-C796-CA40-B9E7-30C8A3C37C5E}">
  <dimension ref="A1:BF20"/>
  <sheetViews>
    <sheetView zoomScale="110" zoomScaleNormal="110" workbookViewId="0">
      <selection activeCell="O10" sqref="O10"/>
    </sheetView>
  </sheetViews>
  <sheetFormatPr baseColWidth="10" defaultColWidth="11" defaultRowHeight="16" x14ac:dyDescent="0.2"/>
  <cols>
    <col min="2" max="2" width="45.5" customWidth="1"/>
    <col min="3" max="3" width="22.1640625" customWidth="1"/>
    <col min="4" max="4" width="27" customWidth="1"/>
    <col min="5" max="5" width="31.33203125" customWidth="1"/>
    <col min="6" max="6" width="26.6640625" customWidth="1"/>
    <col min="7" max="7" width="31.33203125" customWidth="1"/>
    <col min="8" max="8" width="27.6640625" customWidth="1"/>
    <col min="9" max="9" width="23.83203125" customWidth="1"/>
    <col min="10" max="10" width="24.83203125" customWidth="1"/>
    <col min="11" max="11" width="23.1640625" customWidth="1"/>
    <col min="12" max="12" width="22.33203125" customWidth="1"/>
    <col min="13" max="13" width="21.83203125" customWidth="1"/>
    <col min="14" max="14" width="21.1640625" customWidth="1"/>
    <col min="15" max="15" width="23.1640625" customWidth="1"/>
    <col min="16" max="16" width="22.33203125" customWidth="1"/>
    <col min="17" max="17" width="23.5" customWidth="1"/>
    <col min="18" max="18" width="21.5" customWidth="1"/>
    <col min="19" max="19" width="23.1640625" customWidth="1"/>
    <col min="20" max="20" width="18.1640625" customWidth="1"/>
    <col min="21" max="21" width="20" customWidth="1"/>
    <col min="22" max="22" width="18.5" customWidth="1"/>
    <col min="23" max="23" width="16.83203125" customWidth="1"/>
    <col min="24" max="26" width="17.33203125" customWidth="1"/>
    <col min="27" max="27" width="18.5" customWidth="1"/>
    <col min="28" max="28" width="18.1640625" customWidth="1"/>
    <col min="29" max="29" width="14.6640625" customWidth="1"/>
    <col min="30" max="30" width="18.33203125" customWidth="1"/>
    <col min="31" max="31" width="16.5" customWidth="1"/>
    <col min="32" max="32" width="16.83203125" customWidth="1"/>
    <col min="33" max="33" width="19.5" customWidth="1"/>
    <col min="34" max="34" width="16" customWidth="1"/>
    <col min="35" max="35" width="19.1640625" customWidth="1"/>
    <col min="36" max="36" width="20.6640625" customWidth="1"/>
    <col min="37" max="37" width="21" customWidth="1"/>
  </cols>
  <sheetData>
    <row r="1" spans="1:58" s="10" customFormat="1" ht="32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3</v>
      </c>
      <c r="F1" s="10" t="s">
        <v>3</v>
      </c>
      <c r="G1" s="10" t="s">
        <v>3</v>
      </c>
      <c r="H1" s="10" t="s">
        <v>3</v>
      </c>
    </row>
    <row r="2" spans="1:58" s="10" customFormat="1" ht="22" customHeight="1" x14ac:dyDescent="0.2"/>
    <row r="3" spans="1:58" s="3" customFormat="1" ht="51" customHeight="1" x14ac:dyDescent="0.25">
      <c r="A3" s="1">
        <v>1</v>
      </c>
      <c r="B3" s="2" t="s">
        <v>4</v>
      </c>
      <c r="C3" s="1" t="s">
        <v>5</v>
      </c>
      <c r="D3" s="24" t="s">
        <v>6</v>
      </c>
      <c r="E3" s="11" t="s">
        <v>464</v>
      </c>
      <c r="F3" s="11" t="s">
        <v>8</v>
      </c>
      <c r="G3" s="39" t="s">
        <v>9</v>
      </c>
      <c r="H3" s="26" t="s">
        <v>7</v>
      </c>
      <c r="I3" s="37" t="s">
        <v>11</v>
      </c>
      <c r="J3" s="39" t="s">
        <v>12</v>
      </c>
      <c r="K3" s="11" t="s">
        <v>10</v>
      </c>
    </row>
    <row r="4" spans="1:58" s="6" customFormat="1" ht="57" customHeight="1" x14ac:dyDescent="0.2">
      <c r="A4" s="4">
        <v>2</v>
      </c>
      <c r="B4" s="5" t="s">
        <v>13</v>
      </c>
      <c r="C4" s="4" t="s">
        <v>14</v>
      </c>
      <c r="D4" s="29" t="s">
        <v>15</v>
      </c>
      <c r="E4" s="27" t="s">
        <v>16</v>
      </c>
      <c r="F4" s="17" t="s">
        <v>17</v>
      </c>
      <c r="G4" s="17" t="s">
        <v>18</v>
      </c>
      <c r="H4" s="47" t="s">
        <v>19</v>
      </c>
      <c r="I4" s="17" t="s">
        <v>20</v>
      </c>
      <c r="J4" s="27" t="s">
        <v>21</v>
      </c>
      <c r="K4" s="18" t="s">
        <v>22</v>
      </c>
      <c r="L4" s="17" t="s">
        <v>23</v>
      </c>
      <c r="M4" s="38" t="s">
        <v>24</v>
      </c>
      <c r="N4" s="45" t="s">
        <v>25</v>
      </c>
      <c r="O4" s="17" t="s">
        <v>26</v>
      </c>
      <c r="R4" s="29"/>
      <c r="S4" s="29"/>
      <c r="T4" s="17"/>
      <c r="U4" s="17"/>
    </row>
    <row r="5" spans="1:58" s="11" customFormat="1" ht="58" customHeight="1" x14ac:dyDescent="0.2">
      <c r="A5" s="12">
        <v>3</v>
      </c>
      <c r="B5" s="8" t="s">
        <v>27</v>
      </c>
      <c r="C5" s="12" t="s">
        <v>28</v>
      </c>
      <c r="D5" s="24" t="s">
        <v>29</v>
      </c>
      <c r="E5" s="11" t="s">
        <v>30</v>
      </c>
      <c r="F5" s="11" t="s">
        <v>31</v>
      </c>
      <c r="G5" s="23" t="s">
        <v>32</v>
      </c>
      <c r="H5" s="11" t="s">
        <v>33</v>
      </c>
      <c r="I5" s="11" t="s">
        <v>34</v>
      </c>
      <c r="J5" s="11" t="s">
        <v>35</v>
      </c>
      <c r="K5" s="11" t="s">
        <v>36</v>
      </c>
      <c r="L5" s="26" t="s">
        <v>37</v>
      </c>
      <c r="M5" s="28" t="s">
        <v>38</v>
      </c>
      <c r="N5" s="37" t="s">
        <v>39</v>
      </c>
    </row>
    <row r="6" spans="1:58" s="21" customFormat="1" ht="56" customHeight="1" x14ac:dyDescent="0.2">
      <c r="A6" s="4">
        <v>4</v>
      </c>
      <c r="B6" s="5" t="s">
        <v>40</v>
      </c>
      <c r="C6" s="4" t="s">
        <v>41</v>
      </c>
      <c r="D6" s="21" t="s">
        <v>42</v>
      </c>
      <c r="E6" s="27" t="s">
        <v>43</v>
      </c>
      <c r="F6" s="17" t="s">
        <v>44</v>
      </c>
      <c r="G6" s="17" t="s">
        <v>45</v>
      </c>
      <c r="H6" s="17" t="s">
        <v>46</v>
      </c>
      <c r="I6" s="17" t="s">
        <v>47</v>
      </c>
      <c r="J6" s="17" t="s">
        <v>48</v>
      </c>
      <c r="K6" s="25" t="s">
        <v>49</v>
      </c>
      <c r="L6" s="25" t="s">
        <v>50</v>
      </c>
      <c r="M6" s="17" t="s">
        <v>51</v>
      </c>
      <c r="N6" s="27" t="s">
        <v>52</v>
      </c>
      <c r="O6" s="32" t="s">
        <v>53</v>
      </c>
      <c r="P6" s="38" t="s">
        <v>54</v>
      </c>
    </row>
    <row r="7" spans="1:58" s="7" customFormat="1" ht="59" customHeight="1" x14ac:dyDescent="0.2">
      <c r="A7" s="1">
        <v>5</v>
      </c>
      <c r="B7" s="2" t="s">
        <v>55</v>
      </c>
      <c r="C7" s="1" t="s">
        <v>56</v>
      </c>
      <c r="D7" s="50" t="s">
        <v>57</v>
      </c>
      <c r="E7" s="50" t="s">
        <v>58</v>
      </c>
      <c r="F7" s="50" t="s">
        <v>59</v>
      </c>
      <c r="G7" s="37" t="s">
        <v>461</v>
      </c>
      <c r="H7" s="11" t="s">
        <v>61</v>
      </c>
      <c r="I7" s="50" t="s">
        <v>62</v>
      </c>
      <c r="J7" s="50" t="s">
        <v>63</v>
      </c>
      <c r="K7" s="12" t="s">
        <v>64</v>
      </c>
      <c r="L7" s="50" t="s">
        <v>65</v>
      </c>
      <c r="M7" s="50" t="s">
        <v>66</v>
      </c>
      <c r="N7" s="50" t="s">
        <v>67</v>
      </c>
      <c r="O7" s="50" t="s">
        <v>68</v>
      </c>
      <c r="P7" s="50" t="s">
        <v>69</v>
      </c>
      <c r="Q7" s="50" t="s">
        <v>70</v>
      </c>
      <c r="R7" s="50" t="s">
        <v>71</v>
      </c>
      <c r="S7" s="50" t="s">
        <v>72</v>
      </c>
      <c r="T7" s="50" t="s">
        <v>73</v>
      </c>
      <c r="U7" s="50" t="s">
        <v>74</v>
      </c>
      <c r="V7" s="50" t="s">
        <v>75</v>
      </c>
      <c r="W7" s="50" t="s">
        <v>76</v>
      </c>
      <c r="X7" s="50" t="s">
        <v>77</v>
      </c>
      <c r="Y7" s="50" t="s">
        <v>78</v>
      </c>
      <c r="Z7" s="50" t="s">
        <v>79</v>
      </c>
      <c r="AA7" s="50" t="s">
        <v>80</v>
      </c>
      <c r="AB7" s="50" t="s">
        <v>81</v>
      </c>
      <c r="AC7" s="50" t="s">
        <v>82</v>
      </c>
      <c r="AD7" s="50" t="s">
        <v>83</v>
      </c>
      <c r="AE7" s="54" t="s">
        <v>84</v>
      </c>
      <c r="AF7" s="54" t="s">
        <v>85</v>
      </c>
      <c r="AG7" s="54" t="s">
        <v>86</v>
      </c>
      <c r="AH7" s="55" t="s">
        <v>87</v>
      </c>
      <c r="AI7" s="56" t="s">
        <v>88</v>
      </c>
      <c r="AJ7" s="57" t="s">
        <v>89</v>
      </c>
      <c r="AK7" s="58" t="s">
        <v>60</v>
      </c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</row>
    <row r="8" spans="1:58" s="6" customFormat="1" ht="58" customHeight="1" x14ac:dyDescent="0.25">
      <c r="A8" s="4">
        <v>6</v>
      </c>
      <c r="B8" s="5" t="s">
        <v>90</v>
      </c>
      <c r="C8" s="4" t="s">
        <v>91</v>
      </c>
      <c r="D8" s="25" t="s">
        <v>92</v>
      </c>
      <c r="E8" s="17" t="s">
        <v>93</v>
      </c>
      <c r="F8" s="17" t="s">
        <v>94</v>
      </c>
      <c r="G8" s="17" t="s">
        <v>95</v>
      </c>
      <c r="H8" s="17" t="s">
        <v>96</v>
      </c>
      <c r="I8" s="17" t="s">
        <v>97</v>
      </c>
      <c r="J8" s="25" t="s">
        <v>98</v>
      </c>
      <c r="K8" s="17" t="s">
        <v>99</v>
      </c>
      <c r="L8" s="32" t="s">
        <v>100</v>
      </c>
      <c r="M8" s="41" t="s">
        <v>101</v>
      </c>
      <c r="N8" s="43" t="s">
        <v>102</v>
      </c>
      <c r="O8" s="33" t="s">
        <v>103</v>
      </c>
      <c r="P8" s="33" t="s">
        <v>104</v>
      </c>
      <c r="Q8" s="17" t="s">
        <v>105</v>
      </c>
      <c r="R8" s="17" t="s">
        <v>106</v>
      </c>
      <c r="S8" s="18" t="s">
        <v>107</v>
      </c>
      <c r="T8" s="45" t="s">
        <v>108</v>
      </c>
      <c r="U8" s="49" t="s">
        <v>109</v>
      </c>
    </row>
    <row r="9" spans="1:58" s="7" customFormat="1" ht="56" customHeight="1" x14ac:dyDescent="0.2">
      <c r="A9" s="1">
        <v>7</v>
      </c>
      <c r="B9" s="2" t="s">
        <v>110</v>
      </c>
      <c r="C9" s="1" t="s">
        <v>111</v>
      </c>
      <c r="D9" s="11" t="s">
        <v>112</v>
      </c>
      <c r="E9" s="37" t="s">
        <v>113</v>
      </c>
      <c r="F9" s="28" t="s">
        <v>114</v>
      </c>
      <c r="G9" s="30" t="s">
        <v>115</v>
      </c>
      <c r="H9" s="11" t="s">
        <v>116</v>
      </c>
      <c r="I9" s="26" t="s">
        <v>117</v>
      </c>
      <c r="J9" s="30" t="s">
        <v>118</v>
      </c>
      <c r="K9" s="19" t="s">
        <v>119</v>
      </c>
    </row>
    <row r="10" spans="1:58" s="6" customFormat="1" ht="52" customHeight="1" x14ac:dyDescent="0.2">
      <c r="A10" s="4">
        <v>8</v>
      </c>
      <c r="B10" s="5" t="s">
        <v>120</v>
      </c>
      <c r="C10" s="4" t="s">
        <v>121</v>
      </c>
      <c r="D10" s="17" t="s">
        <v>122</v>
      </c>
      <c r="E10" s="59" t="s">
        <v>123</v>
      </c>
      <c r="F10" s="41" t="s">
        <v>124</v>
      </c>
      <c r="G10" s="41" t="s">
        <v>125</v>
      </c>
      <c r="H10" s="32" t="s">
        <v>126</v>
      </c>
      <c r="I10" s="17" t="s">
        <v>127</v>
      </c>
      <c r="J10" s="27" t="s">
        <v>128</v>
      </c>
      <c r="K10" s="41" t="s">
        <v>129</v>
      </c>
      <c r="L10" s="15" t="s">
        <v>130</v>
      </c>
      <c r="M10" s="38" t="s">
        <v>131</v>
      </c>
      <c r="N10" s="4" t="s">
        <v>132</v>
      </c>
      <c r="O10" s="27" t="s">
        <v>133</v>
      </c>
    </row>
    <row r="11" spans="1:58" s="7" customFormat="1" ht="54" customHeight="1" x14ac:dyDescent="0.25">
      <c r="A11" s="1">
        <v>9</v>
      </c>
      <c r="B11" s="2" t="s">
        <v>134</v>
      </c>
      <c r="C11" s="1" t="s">
        <v>135</v>
      </c>
      <c r="D11" s="24" t="s">
        <v>136</v>
      </c>
      <c r="E11" s="11" t="s">
        <v>137</v>
      </c>
      <c r="F11" s="11" t="s">
        <v>138</v>
      </c>
      <c r="G11" s="12" t="s">
        <v>139</v>
      </c>
      <c r="H11" s="11" t="s">
        <v>140</v>
      </c>
      <c r="I11" s="11" t="s">
        <v>141</v>
      </c>
      <c r="J11" s="13" t="s">
        <v>142</v>
      </c>
      <c r="K11" s="26" t="s">
        <v>143</v>
      </c>
      <c r="L11" s="37" t="s">
        <v>144</v>
      </c>
      <c r="M11" s="44" t="s">
        <v>145</v>
      </c>
      <c r="N11" s="48" t="s">
        <v>146</v>
      </c>
    </row>
    <row r="12" spans="1:58" s="6" customFormat="1" ht="48" customHeight="1" x14ac:dyDescent="0.2">
      <c r="A12" s="4">
        <v>10</v>
      </c>
      <c r="B12" s="5" t="s">
        <v>147</v>
      </c>
      <c r="C12" s="4" t="s">
        <v>148</v>
      </c>
      <c r="D12" s="17" t="s">
        <v>149</v>
      </c>
      <c r="E12" s="17" t="s">
        <v>150</v>
      </c>
      <c r="F12" s="17" t="s">
        <v>151</v>
      </c>
      <c r="G12" s="17" t="s">
        <v>152</v>
      </c>
      <c r="H12" s="17" t="s">
        <v>153</v>
      </c>
      <c r="I12" s="17" t="s">
        <v>154</v>
      </c>
      <c r="J12" s="31" t="s">
        <v>155</v>
      </c>
    </row>
    <row r="13" spans="1:58" s="7" customFormat="1" ht="53" customHeight="1" x14ac:dyDescent="0.2">
      <c r="A13" s="1">
        <v>11</v>
      </c>
      <c r="B13" s="8" t="s">
        <v>156</v>
      </c>
      <c r="C13" s="1" t="s">
        <v>157</v>
      </c>
      <c r="D13" s="20" t="s">
        <v>158</v>
      </c>
      <c r="E13" s="37" t="s">
        <v>159</v>
      </c>
      <c r="F13" s="20" t="s">
        <v>160</v>
      </c>
      <c r="G13" s="46" t="s">
        <v>161</v>
      </c>
      <c r="H13" s="36" t="s">
        <v>162</v>
      </c>
      <c r="I13" s="11" t="s">
        <v>163</v>
      </c>
      <c r="J13" s="22" t="s">
        <v>164</v>
      </c>
      <c r="K13" s="20" t="s">
        <v>165</v>
      </c>
      <c r="L13" s="26" t="s">
        <v>166</v>
      </c>
      <c r="M13" s="11" t="s">
        <v>167</v>
      </c>
      <c r="N13" s="19" t="s">
        <v>168</v>
      </c>
    </row>
    <row r="14" spans="1:58" s="16" customFormat="1" ht="57" customHeight="1" x14ac:dyDescent="0.2">
      <c r="A14" s="15">
        <v>12</v>
      </c>
      <c r="B14" s="9" t="s">
        <v>169</v>
      </c>
      <c r="C14" s="15" t="s">
        <v>170</v>
      </c>
      <c r="D14" s="17" t="s">
        <v>171</v>
      </c>
      <c r="E14" s="29" t="s">
        <v>172</v>
      </c>
      <c r="F14" s="17" t="s">
        <v>173</v>
      </c>
      <c r="G14" s="17" t="s">
        <v>174</v>
      </c>
      <c r="H14" s="25" t="s">
        <v>175</v>
      </c>
      <c r="I14" s="17" t="s">
        <v>176</v>
      </c>
      <c r="J14" s="25" t="s">
        <v>177</v>
      </c>
      <c r="K14" s="29" t="s">
        <v>178</v>
      </c>
      <c r="L14" s="27" t="s">
        <v>179</v>
      </c>
      <c r="M14" s="17" t="s">
        <v>180</v>
      </c>
      <c r="N14" s="17" t="s">
        <v>181</v>
      </c>
      <c r="O14" s="17" t="s">
        <v>182</v>
      </c>
      <c r="P14" s="38" t="s">
        <v>183</v>
      </c>
      <c r="Q14" s="40" t="s">
        <v>184</v>
      </c>
    </row>
    <row r="15" spans="1:58" s="14" customFormat="1" ht="58" customHeight="1" x14ac:dyDescent="0.25">
      <c r="A15" s="12">
        <v>13</v>
      </c>
      <c r="B15" s="8" t="s">
        <v>185</v>
      </c>
      <c r="C15" s="12" t="s">
        <v>186</v>
      </c>
      <c r="D15" s="11" t="s">
        <v>187</v>
      </c>
      <c r="E15" s="11" t="s">
        <v>188</v>
      </c>
      <c r="F15" s="44" t="s">
        <v>189</v>
      </c>
      <c r="G15" s="11" t="s">
        <v>190</v>
      </c>
      <c r="H15" s="11" t="s">
        <v>191</v>
      </c>
      <c r="I15" s="11" t="s">
        <v>192</v>
      </c>
      <c r="J15" s="13" t="s">
        <v>193</v>
      </c>
      <c r="K15" s="11" t="s">
        <v>194</v>
      </c>
      <c r="L15" s="30" t="s">
        <v>195</v>
      </c>
      <c r="M15" s="30" t="s">
        <v>196</v>
      </c>
      <c r="N15" s="26" t="s">
        <v>197</v>
      </c>
      <c r="O15" s="28" t="s">
        <v>198</v>
      </c>
      <c r="P15" s="11" t="s">
        <v>199</v>
      </c>
      <c r="Q15" s="11" t="s">
        <v>200</v>
      </c>
      <c r="R15" s="11" t="s">
        <v>201</v>
      </c>
      <c r="S15" s="37" t="s">
        <v>202</v>
      </c>
      <c r="T15" s="11" t="s">
        <v>203</v>
      </c>
      <c r="U15" s="11" t="s">
        <v>204</v>
      </c>
    </row>
    <row r="16" spans="1:58" s="21" customFormat="1" ht="54" customHeight="1" x14ac:dyDescent="0.2">
      <c r="A16" s="4">
        <v>14</v>
      </c>
      <c r="B16" s="5" t="s">
        <v>205</v>
      </c>
      <c r="C16" s="4" t="s">
        <v>206</v>
      </c>
      <c r="D16" s="17" t="s">
        <v>207</v>
      </c>
      <c r="E16" s="17" t="s">
        <v>208</v>
      </c>
      <c r="F16" s="45" t="s">
        <v>209</v>
      </c>
      <c r="G16" s="27" t="s">
        <v>210</v>
      </c>
      <c r="H16" s="17" t="s">
        <v>211</v>
      </c>
      <c r="I16" s="29" t="s">
        <v>212</v>
      </c>
      <c r="J16" s="17" t="s">
        <v>213</v>
      </c>
      <c r="K16" s="17" t="s">
        <v>214</v>
      </c>
      <c r="L16" s="25" t="s">
        <v>215</v>
      </c>
      <c r="M16" s="29" t="s">
        <v>216</v>
      </c>
    </row>
    <row r="17" spans="1:16" s="7" customFormat="1" ht="49" customHeight="1" x14ac:dyDescent="0.2">
      <c r="A17" s="1">
        <v>15</v>
      </c>
      <c r="B17" s="2" t="s">
        <v>217</v>
      </c>
      <c r="C17" s="1" t="s">
        <v>218</v>
      </c>
      <c r="D17" s="19" t="s">
        <v>219</v>
      </c>
      <c r="E17" s="30" t="s">
        <v>220</v>
      </c>
      <c r="F17" s="11" t="s">
        <v>221</v>
      </c>
      <c r="G17" s="24" t="s">
        <v>222</v>
      </c>
      <c r="H17" s="24" t="s">
        <v>223</v>
      </c>
      <c r="I17" s="26" t="s">
        <v>224</v>
      </c>
      <c r="J17" s="12" t="s">
        <v>225</v>
      </c>
      <c r="K17" s="12" t="s">
        <v>226</v>
      </c>
      <c r="L17" s="11" t="s">
        <v>227</v>
      </c>
    </row>
    <row r="18" spans="1:16" s="6" customFormat="1" ht="55" customHeight="1" x14ac:dyDescent="0.25">
      <c r="A18" s="4">
        <v>16</v>
      </c>
      <c r="B18" s="5" t="s">
        <v>228</v>
      </c>
      <c r="C18" s="4" t="s">
        <v>229</v>
      </c>
      <c r="D18" s="17" t="s">
        <v>230</v>
      </c>
      <c r="E18" s="15" t="s">
        <v>231</v>
      </c>
      <c r="F18" s="17" t="s">
        <v>232</v>
      </c>
      <c r="G18" s="17" t="s">
        <v>233</v>
      </c>
      <c r="H18" s="15" t="s">
        <v>234</v>
      </c>
      <c r="I18" s="34" t="s">
        <v>235</v>
      </c>
      <c r="J18" s="27" t="s">
        <v>236</v>
      </c>
      <c r="K18" s="34" t="s">
        <v>237</v>
      </c>
      <c r="L18" s="33" t="s">
        <v>238</v>
      </c>
      <c r="M18" s="17" t="s">
        <v>239</v>
      </c>
      <c r="N18" s="17" t="s">
        <v>240</v>
      </c>
      <c r="O18" s="29" t="s">
        <v>241</v>
      </c>
      <c r="P18" s="29" t="s">
        <v>242</v>
      </c>
    </row>
    <row r="19" spans="1:16" s="7" customFormat="1" ht="41" customHeight="1" x14ac:dyDescent="0.2">
      <c r="A19" s="1">
        <v>17</v>
      </c>
      <c r="B19" s="8" t="s">
        <v>243</v>
      </c>
      <c r="C19" s="1" t="s">
        <v>244</v>
      </c>
      <c r="D19" s="19" t="s">
        <v>245</v>
      </c>
      <c r="E19" s="27" t="s">
        <v>246</v>
      </c>
      <c r="F19" s="26" t="s">
        <v>247</v>
      </c>
      <c r="G19" s="30" t="s">
        <v>248</v>
      </c>
    </row>
    <row r="20" spans="1:16" x14ac:dyDescent="0.2">
      <c r="H20" t="s">
        <v>249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7ACE-7D8F-44BA-ADFA-3212EA6908A2}">
  <dimension ref="A1:H113"/>
  <sheetViews>
    <sheetView tabSelected="1" workbookViewId="0">
      <selection activeCell="F7" sqref="F7"/>
    </sheetView>
  </sheetViews>
  <sheetFormatPr baseColWidth="10" defaultColWidth="8.83203125" defaultRowHeight="16" x14ac:dyDescent="0.2"/>
  <cols>
    <col min="1" max="1" width="23" customWidth="1"/>
    <col min="2" max="2" width="21.1640625" customWidth="1"/>
    <col min="3" max="3" width="12.6640625" customWidth="1"/>
    <col min="4" max="4" width="11.6640625" customWidth="1"/>
    <col min="6" max="6" width="9.83203125" customWidth="1"/>
    <col min="8" max="8" width="31.33203125" customWidth="1"/>
  </cols>
  <sheetData>
    <row r="1" spans="1:8" s="51" customFormat="1" x14ac:dyDescent="0.2">
      <c r="A1" s="51" t="s">
        <v>250</v>
      </c>
      <c r="B1" s="51" t="s">
        <v>251</v>
      </c>
      <c r="C1" s="51" t="s">
        <v>252</v>
      </c>
      <c r="D1" s="51" t="s">
        <v>253</v>
      </c>
      <c r="E1" s="51" t="s">
        <v>1</v>
      </c>
      <c r="F1" s="51" t="s">
        <v>254</v>
      </c>
      <c r="G1" s="51" t="s">
        <v>255</v>
      </c>
      <c r="H1" s="51" t="s">
        <v>256</v>
      </c>
    </row>
    <row r="2" spans="1:8" x14ac:dyDescent="0.2">
      <c r="A2" t="s">
        <v>257</v>
      </c>
      <c r="B2" t="s">
        <v>258</v>
      </c>
      <c r="C2" t="s">
        <v>259</v>
      </c>
      <c r="D2" t="s">
        <v>260</v>
      </c>
      <c r="E2">
        <v>1</v>
      </c>
      <c r="F2" t="s">
        <v>261</v>
      </c>
      <c r="G2" t="s">
        <v>262</v>
      </c>
    </row>
    <row r="3" spans="1:8" x14ac:dyDescent="0.2">
      <c r="A3" t="s">
        <v>465</v>
      </c>
      <c r="B3" t="s">
        <v>466</v>
      </c>
      <c r="C3" t="s">
        <v>263</v>
      </c>
      <c r="D3" t="s">
        <v>467</v>
      </c>
      <c r="E3">
        <v>1</v>
      </c>
      <c r="G3" t="s">
        <v>266</v>
      </c>
    </row>
    <row r="4" spans="1:8" x14ac:dyDescent="0.2">
      <c r="A4" t="s">
        <v>267</v>
      </c>
      <c r="B4" t="s">
        <v>268</v>
      </c>
      <c r="C4" t="s">
        <v>269</v>
      </c>
      <c r="D4" t="s">
        <v>270</v>
      </c>
      <c r="E4">
        <v>1</v>
      </c>
      <c r="G4" t="s">
        <v>266</v>
      </c>
    </row>
    <row r="5" spans="1:8" x14ac:dyDescent="0.2">
      <c r="A5" t="s">
        <v>271</v>
      </c>
      <c r="B5" t="s">
        <v>272</v>
      </c>
      <c r="C5" t="s">
        <v>259</v>
      </c>
      <c r="D5" t="s">
        <v>273</v>
      </c>
      <c r="E5">
        <v>1</v>
      </c>
      <c r="G5" t="s">
        <v>262</v>
      </c>
    </row>
    <row r="6" spans="1:8" x14ac:dyDescent="0.2">
      <c r="A6" t="s">
        <v>468</v>
      </c>
      <c r="B6" t="s">
        <v>469</v>
      </c>
      <c r="C6" t="s">
        <v>263</v>
      </c>
      <c r="D6" t="s">
        <v>264</v>
      </c>
      <c r="E6">
        <v>1</v>
      </c>
      <c r="F6" t="s">
        <v>265</v>
      </c>
      <c r="G6" t="s">
        <v>266</v>
      </c>
    </row>
    <row r="7" spans="1:8" x14ac:dyDescent="0.2">
      <c r="A7" t="s">
        <v>276</v>
      </c>
      <c r="B7" t="s">
        <v>277</v>
      </c>
      <c r="C7" t="s">
        <v>278</v>
      </c>
      <c r="D7" t="s">
        <v>273</v>
      </c>
      <c r="E7">
        <v>2</v>
      </c>
      <c r="F7" t="s">
        <v>279</v>
      </c>
      <c r="G7" t="s">
        <v>262</v>
      </c>
    </row>
    <row r="8" spans="1:8" x14ac:dyDescent="0.2">
      <c r="A8" t="s">
        <v>280</v>
      </c>
      <c r="B8" t="s">
        <v>281</v>
      </c>
      <c r="C8" t="s">
        <v>263</v>
      </c>
      <c r="D8" t="s">
        <v>264</v>
      </c>
      <c r="E8">
        <v>2</v>
      </c>
      <c r="F8" t="s">
        <v>265</v>
      </c>
      <c r="G8" t="s">
        <v>262</v>
      </c>
    </row>
    <row r="9" spans="1:8" x14ac:dyDescent="0.2">
      <c r="A9" t="s">
        <v>282</v>
      </c>
      <c r="B9" t="s">
        <v>283</v>
      </c>
      <c r="C9" t="s">
        <v>263</v>
      </c>
      <c r="D9" t="s">
        <v>284</v>
      </c>
      <c r="E9">
        <v>2</v>
      </c>
      <c r="G9" t="s">
        <v>262</v>
      </c>
    </row>
    <row r="10" spans="1:8" x14ac:dyDescent="0.2">
      <c r="A10" t="s">
        <v>285</v>
      </c>
      <c r="B10" t="s">
        <v>286</v>
      </c>
      <c r="C10" t="s">
        <v>287</v>
      </c>
      <c r="D10" t="s">
        <v>264</v>
      </c>
      <c r="E10">
        <v>2</v>
      </c>
      <c r="G10" t="s">
        <v>266</v>
      </c>
    </row>
    <row r="11" spans="1:8" x14ac:dyDescent="0.2">
      <c r="A11" t="s">
        <v>288</v>
      </c>
      <c r="B11" t="s">
        <v>289</v>
      </c>
      <c r="C11" t="s">
        <v>290</v>
      </c>
      <c r="D11" t="s">
        <v>291</v>
      </c>
      <c r="E11">
        <v>2</v>
      </c>
      <c r="F11" t="s">
        <v>292</v>
      </c>
      <c r="G11" t="s">
        <v>262</v>
      </c>
    </row>
    <row r="12" spans="1:8" x14ac:dyDescent="0.2">
      <c r="A12" t="s">
        <v>293</v>
      </c>
      <c r="B12" t="s">
        <v>294</v>
      </c>
      <c r="C12" t="s">
        <v>259</v>
      </c>
      <c r="D12" t="s">
        <v>295</v>
      </c>
      <c r="E12">
        <v>3</v>
      </c>
      <c r="G12" t="s">
        <v>266</v>
      </c>
    </row>
    <row r="13" spans="1:8" x14ac:dyDescent="0.2">
      <c r="A13" t="s">
        <v>296</v>
      </c>
      <c r="B13" t="s">
        <v>297</v>
      </c>
      <c r="C13" t="s">
        <v>298</v>
      </c>
      <c r="D13" t="s">
        <v>299</v>
      </c>
      <c r="E13">
        <v>3</v>
      </c>
      <c r="G13" t="s">
        <v>266</v>
      </c>
    </row>
    <row r="14" spans="1:8" x14ac:dyDescent="0.2">
      <c r="A14" t="s">
        <v>300</v>
      </c>
      <c r="B14" t="s">
        <v>301</v>
      </c>
      <c r="C14" t="s">
        <v>269</v>
      </c>
      <c r="D14" t="s">
        <v>264</v>
      </c>
      <c r="E14">
        <v>3</v>
      </c>
      <c r="G14" t="s">
        <v>262</v>
      </c>
    </row>
    <row r="15" spans="1:8" x14ac:dyDescent="0.2">
      <c r="A15" t="s">
        <v>302</v>
      </c>
      <c r="B15" t="s">
        <v>303</v>
      </c>
      <c r="C15" t="s">
        <v>269</v>
      </c>
      <c r="D15" t="s">
        <v>304</v>
      </c>
      <c r="E15">
        <v>3</v>
      </c>
      <c r="G15" t="s">
        <v>266</v>
      </c>
    </row>
    <row r="16" spans="1:8" x14ac:dyDescent="0.2">
      <c r="A16" t="s">
        <v>305</v>
      </c>
      <c r="B16" t="s">
        <v>306</v>
      </c>
      <c r="C16" t="s">
        <v>263</v>
      </c>
      <c r="D16" t="s">
        <v>264</v>
      </c>
      <c r="E16">
        <v>3</v>
      </c>
      <c r="G16" t="s">
        <v>262</v>
      </c>
    </row>
    <row r="17" spans="1:7" x14ac:dyDescent="0.2">
      <c r="A17" t="s">
        <v>307</v>
      </c>
      <c r="B17" t="s">
        <v>274</v>
      </c>
      <c r="C17" t="s">
        <v>269</v>
      </c>
      <c r="D17" t="s">
        <v>275</v>
      </c>
      <c r="E17">
        <v>4</v>
      </c>
      <c r="G17" t="s">
        <v>266</v>
      </c>
    </row>
    <row r="18" spans="1:7" x14ac:dyDescent="0.2">
      <c r="A18" t="s">
        <v>308</v>
      </c>
      <c r="B18" t="s">
        <v>309</v>
      </c>
      <c r="C18" t="s">
        <v>259</v>
      </c>
      <c r="D18" t="s">
        <v>264</v>
      </c>
      <c r="E18">
        <v>4</v>
      </c>
      <c r="F18" t="s">
        <v>265</v>
      </c>
      <c r="G18" t="s">
        <v>262</v>
      </c>
    </row>
    <row r="19" spans="1:7" x14ac:dyDescent="0.2">
      <c r="A19" t="s">
        <v>310</v>
      </c>
      <c r="B19" t="s">
        <v>258</v>
      </c>
      <c r="C19" t="s">
        <v>269</v>
      </c>
      <c r="D19" t="s">
        <v>260</v>
      </c>
      <c r="E19">
        <v>4</v>
      </c>
      <c r="G19" t="s">
        <v>262</v>
      </c>
    </row>
    <row r="20" spans="1:7" x14ac:dyDescent="0.2">
      <c r="A20" t="s">
        <v>311</v>
      </c>
      <c r="B20" t="s">
        <v>312</v>
      </c>
      <c r="C20" t="s">
        <v>263</v>
      </c>
      <c r="D20" t="s">
        <v>275</v>
      </c>
      <c r="E20">
        <v>4</v>
      </c>
      <c r="G20" t="s">
        <v>266</v>
      </c>
    </row>
    <row r="21" spans="1:7" x14ac:dyDescent="0.2">
      <c r="A21" t="s">
        <v>313</v>
      </c>
      <c r="B21" t="s">
        <v>314</v>
      </c>
      <c r="C21" t="s">
        <v>263</v>
      </c>
      <c r="D21" t="s">
        <v>295</v>
      </c>
      <c r="E21">
        <v>4</v>
      </c>
      <c r="G21" t="s">
        <v>262</v>
      </c>
    </row>
    <row r="22" spans="1:7" x14ac:dyDescent="0.2">
      <c r="A22" t="s">
        <v>315</v>
      </c>
      <c r="B22" t="s">
        <v>316</v>
      </c>
      <c r="C22" t="s">
        <v>317</v>
      </c>
      <c r="D22" t="s">
        <v>295</v>
      </c>
      <c r="E22">
        <v>5</v>
      </c>
      <c r="G22" t="s">
        <v>266</v>
      </c>
    </row>
    <row r="23" spans="1:7" x14ac:dyDescent="0.2">
      <c r="A23" t="s">
        <v>318</v>
      </c>
      <c r="B23" t="s">
        <v>319</v>
      </c>
      <c r="C23" t="s">
        <v>269</v>
      </c>
      <c r="D23" t="s">
        <v>320</v>
      </c>
      <c r="E23">
        <v>5</v>
      </c>
      <c r="G23" t="s">
        <v>262</v>
      </c>
    </row>
    <row r="24" spans="1:7" x14ac:dyDescent="0.2">
      <c r="A24" t="s">
        <v>321</v>
      </c>
      <c r="B24" t="s">
        <v>322</v>
      </c>
      <c r="C24" t="s">
        <v>323</v>
      </c>
      <c r="D24" t="s">
        <v>324</v>
      </c>
      <c r="E24">
        <v>5</v>
      </c>
      <c r="G24" t="s">
        <v>262</v>
      </c>
    </row>
    <row r="25" spans="1:7" x14ac:dyDescent="0.2">
      <c r="A25" t="s">
        <v>462</v>
      </c>
      <c r="B25" t="s">
        <v>463</v>
      </c>
      <c r="C25" t="s">
        <v>298</v>
      </c>
      <c r="D25" t="s">
        <v>331</v>
      </c>
      <c r="E25">
        <v>5</v>
      </c>
      <c r="F25" t="s">
        <v>347</v>
      </c>
      <c r="G25" t="s">
        <v>266</v>
      </c>
    </row>
    <row r="26" spans="1:7" x14ac:dyDescent="0.2">
      <c r="A26" t="s">
        <v>327</v>
      </c>
      <c r="B26" t="s">
        <v>328</v>
      </c>
      <c r="C26" t="s">
        <v>263</v>
      </c>
      <c r="D26" t="s">
        <v>270</v>
      </c>
      <c r="E26">
        <v>5</v>
      </c>
      <c r="G26" t="s">
        <v>266</v>
      </c>
    </row>
    <row r="27" spans="1:7" x14ac:dyDescent="0.2">
      <c r="A27" t="s">
        <v>329</v>
      </c>
      <c r="B27" t="s">
        <v>330</v>
      </c>
      <c r="C27" t="s">
        <v>259</v>
      </c>
      <c r="D27" t="s">
        <v>331</v>
      </c>
      <c r="E27">
        <v>6</v>
      </c>
      <c r="G27" t="s">
        <v>262</v>
      </c>
    </row>
    <row r="28" spans="1:7" x14ac:dyDescent="0.2">
      <c r="A28" t="s">
        <v>332</v>
      </c>
      <c r="B28" t="s">
        <v>333</v>
      </c>
      <c r="C28" t="s">
        <v>334</v>
      </c>
      <c r="D28" t="s">
        <v>264</v>
      </c>
      <c r="E28">
        <v>6</v>
      </c>
      <c r="G28" t="s">
        <v>262</v>
      </c>
    </row>
    <row r="29" spans="1:7" x14ac:dyDescent="0.2">
      <c r="A29" t="s">
        <v>335</v>
      </c>
      <c r="B29" t="s">
        <v>336</v>
      </c>
      <c r="C29" t="s">
        <v>337</v>
      </c>
      <c r="D29" t="s">
        <v>275</v>
      </c>
      <c r="E29">
        <v>6</v>
      </c>
      <c r="G29" t="s">
        <v>266</v>
      </c>
    </row>
    <row r="30" spans="1:7" x14ac:dyDescent="0.2">
      <c r="A30" t="s">
        <v>338</v>
      </c>
      <c r="B30" t="s">
        <v>294</v>
      </c>
      <c r="C30" t="s">
        <v>263</v>
      </c>
      <c r="D30" t="s">
        <v>295</v>
      </c>
      <c r="E30">
        <v>6</v>
      </c>
      <c r="G30" t="s">
        <v>266</v>
      </c>
    </row>
    <row r="31" spans="1:7" x14ac:dyDescent="0.2">
      <c r="A31" t="s">
        <v>339</v>
      </c>
      <c r="B31" t="s">
        <v>340</v>
      </c>
      <c r="C31" t="s">
        <v>259</v>
      </c>
      <c r="D31" t="s">
        <v>341</v>
      </c>
      <c r="E31">
        <v>6</v>
      </c>
      <c r="G31" t="s">
        <v>262</v>
      </c>
    </row>
    <row r="32" spans="1:7" x14ac:dyDescent="0.2">
      <c r="A32" t="s">
        <v>342</v>
      </c>
      <c r="B32" t="s">
        <v>343</v>
      </c>
      <c r="C32" t="s">
        <v>269</v>
      </c>
      <c r="D32" t="s">
        <v>341</v>
      </c>
      <c r="E32">
        <v>7</v>
      </c>
      <c r="G32" t="s">
        <v>266</v>
      </c>
    </row>
    <row r="33" spans="1:7" x14ac:dyDescent="0.2">
      <c r="A33" t="s">
        <v>344</v>
      </c>
      <c r="B33" t="s">
        <v>345</v>
      </c>
      <c r="C33" t="s">
        <v>346</v>
      </c>
      <c r="D33" t="s">
        <v>331</v>
      </c>
      <c r="E33">
        <v>7</v>
      </c>
      <c r="F33" t="s">
        <v>347</v>
      </c>
      <c r="G33" t="s">
        <v>262</v>
      </c>
    </row>
    <row r="34" spans="1:7" x14ac:dyDescent="0.2">
      <c r="A34" t="s">
        <v>348</v>
      </c>
      <c r="B34" t="s">
        <v>349</v>
      </c>
      <c r="C34" t="s">
        <v>259</v>
      </c>
      <c r="D34" t="s">
        <v>325</v>
      </c>
      <c r="E34">
        <v>7</v>
      </c>
      <c r="F34" t="s">
        <v>326</v>
      </c>
      <c r="G34" t="s">
        <v>262</v>
      </c>
    </row>
    <row r="35" spans="1:7" x14ac:dyDescent="0.2">
      <c r="A35" t="s">
        <v>350</v>
      </c>
      <c r="B35" t="s">
        <v>351</v>
      </c>
      <c r="C35" t="s">
        <v>334</v>
      </c>
      <c r="D35" t="s">
        <v>275</v>
      </c>
      <c r="E35">
        <v>7</v>
      </c>
      <c r="F35" t="s">
        <v>352</v>
      </c>
      <c r="G35" t="s">
        <v>266</v>
      </c>
    </row>
    <row r="36" spans="1:7" x14ac:dyDescent="0.2">
      <c r="A36" t="s">
        <v>353</v>
      </c>
      <c r="B36" t="s">
        <v>354</v>
      </c>
      <c r="C36" t="s">
        <v>355</v>
      </c>
      <c r="D36" t="s">
        <v>331</v>
      </c>
      <c r="E36">
        <v>7</v>
      </c>
      <c r="G36" t="s">
        <v>266</v>
      </c>
    </row>
    <row r="37" spans="1:7" x14ac:dyDescent="0.2">
      <c r="A37" t="s">
        <v>356</v>
      </c>
      <c r="B37" t="s">
        <v>274</v>
      </c>
      <c r="C37" t="s">
        <v>263</v>
      </c>
      <c r="D37" t="s">
        <v>275</v>
      </c>
      <c r="E37">
        <v>8</v>
      </c>
      <c r="G37" t="s">
        <v>262</v>
      </c>
    </row>
    <row r="38" spans="1:7" x14ac:dyDescent="0.2">
      <c r="A38" t="s">
        <v>357</v>
      </c>
      <c r="B38" t="s">
        <v>358</v>
      </c>
      <c r="C38" t="s">
        <v>359</v>
      </c>
      <c r="D38" t="s">
        <v>360</v>
      </c>
      <c r="E38">
        <v>8</v>
      </c>
      <c r="F38" t="s">
        <v>361</v>
      </c>
      <c r="G38" t="s">
        <v>262</v>
      </c>
    </row>
    <row r="39" spans="1:7" x14ac:dyDescent="0.2">
      <c r="A39" t="s">
        <v>362</v>
      </c>
      <c r="B39" t="s">
        <v>363</v>
      </c>
      <c r="C39" t="s">
        <v>364</v>
      </c>
      <c r="D39" t="s">
        <v>299</v>
      </c>
      <c r="E39">
        <v>8</v>
      </c>
      <c r="G39" t="s">
        <v>266</v>
      </c>
    </row>
    <row r="40" spans="1:7" x14ac:dyDescent="0.2">
      <c r="A40" t="s">
        <v>365</v>
      </c>
      <c r="B40" t="s">
        <v>366</v>
      </c>
      <c r="C40" t="s">
        <v>367</v>
      </c>
      <c r="D40" t="s">
        <v>368</v>
      </c>
      <c r="E40">
        <v>8</v>
      </c>
      <c r="G40" t="s">
        <v>262</v>
      </c>
    </row>
    <row r="41" spans="1:7" x14ac:dyDescent="0.2">
      <c r="A41" t="s">
        <v>369</v>
      </c>
      <c r="B41" t="s">
        <v>370</v>
      </c>
      <c r="C41" t="s">
        <v>359</v>
      </c>
      <c r="D41" t="s">
        <v>325</v>
      </c>
      <c r="E41">
        <v>8</v>
      </c>
      <c r="F41" t="s">
        <v>326</v>
      </c>
      <c r="G41" t="s">
        <v>266</v>
      </c>
    </row>
    <row r="42" spans="1:7" x14ac:dyDescent="0.2">
      <c r="A42" t="s">
        <v>371</v>
      </c>
      <c r="B42" t="s">
        <v>274</v>
      </c>
      <c r="C42" t="s">
        <v>259</v>
      </c>
      <c r="D42" t="s">
        <v>275</v>
      </c>
      <c r="E42">
        <v>9</v>
      </c>
      <c r="F42" t="s">
        <v>261</v>
      </c>
      <c r="G42" t="s">
        <v>266</v>
      </c>
    </row>
    <row r="43" spans="1:7" x14ac:dyDescent="0.2">
      <c r="A43" t="s">
        <v>372</v>
      </c>
      <c r="B43" t="s">
        <v>373</v>
      </c>
      <c r="C43" t="s">
        <v>374</v>
      </c>
      <c r="D43" t="s">
        <v>264</v>
      </c>
      <c r="E43">
        <v>9</v>
      </c>
      <c r="G43" t="s">
        <v>266</v>
      </c>
    </row>
    <row r="44" spans="1:7" x14ac:dyDescent="0.2">
      <c r="A44" t="s">
        <v>375</v>
      </c>
      <c r="B44" t="s">
        <v>376</v>
      </c>
      <c r="C44" t="s">
        <v>290</v>
      </c>
      <c r="D44" t="s">
        <v>377</v>
      </c>
      <c r="E44">
        <v>9</v>
      </c>
      <c r="G44" t="s">
        <v>262</v>
      </c>
    </row>
    <row r="45" spans="1:7" x14ac:dyDescent="0.2">
      <c r="A45" t="s">
        <v>378</v>
      </c>
      <c r="B45" t="s">
        <v>379</v>
      </c>
      <c r="C45" t="s">
        <v>263</v>
      </c>
      <c r="D45" t="s">
        <v>264</v>
      </c>
      <c r="E45">
        <v>9</v>
      </c>
      <c r="G45" t="s">
        <v>266</v>
      </c>
    </row>
    <row r="46" spans="1:7" x14ac:dyDescent="0.2">
      <c r="A46" t="s">
        <v>380</v>
      </c>
      <c r="B46" t="s">
        <v>381</v>
      </c>
      <c r="C46" t="s">
        <v>263</v>
      </c>
      <c r="D46" t="s">
        <v>331</v>
      </c>
      <c r="E46">
        <v>9</v>
      </c>
      <c r="G46" t="s">
        <v>262</v>
      </c>
    </row>
    <row r="47" spans="1:7" x14ac:dyDescent="0.2">
      <c r="A47" t="s">
        <v>382</v>
      </c>
      <c r="B47" t="s">
        <v>383</v>
      </c>
      <c r="C47" t="s">
        <v>263</v>
      </c>
      <c r="D47" t="s">
        <v>331</v>
      </c>
      <c r="E47">
        <v>10</v>
      </c>
      <c r="G47" t="s">
        <v>262</v>
      </c>
    </row>
    <row r="48" spans="1:7" x14ac:dyDescent="0.2">
      <c r="A48" t="s">
        <v>384</v>
      </c>
      <c r="B48" t="s">
        <v>385</v>
      </c>
      <c r="C48" t="s">
        <v>263</v>
      </c>
      <c r="D48" t="s">
        <v>264</v>
      </c>
      <c r="E48">
        <v>10</v>
      </c>
      <c r="G48" t="s">
        <v>262</v>
      </c>
    </row>
    <row r="49" spans="1:7" x14ac:dyDescent="0.2">
      <c r="A49" t="s">
        <v>386</v>
      </c>
      <c r="B49" t="s">
        <v>387</v>
      </c>
      <c r="C49" t="s">
        <v>263</v>
      </c>
      <c r="D49" t="s">
        <v>388</v>
      </c>
      <c r="E49">
        <v>10</v>
      </c>
      <c r="G49" t="s">
        <v>262</v>
      </c>
    </row>
    <row r="50" spans="1:7" x14ac:dyDescent="0.2">
      <c r="A50" t="s">
        <v>389</v>
      </c>
      <c r="B50" t="s">
        <v>390</v>
      </c>
      <c r="C50" t="s">
        <v>263</v>
      </c>
      <c r="D50" t="s">
        <v>264</v>
      </c>
      <c r="E50">
        <v>10</v>
      </c>
      <c r="G50" t="s">
        <v>262</v>
      </c>
    </row>
    <row r="51" spans="1:7" x14ac:dyDescent="0.2">
      <c r="A51" t="s">
        <v>391</v>
      </c>
      <c r="B51" t="s">
        <v>392</v>
      </c>
      <c r="C51" t="s">
        <v>263</v>
      </c>
      <c r="D51" t="s">
        <v>331</v>
      </c>
      <c r="E51">
        <v>10</v>
      </c>
      <c r="G51" t="s">
        <v>262</v>
      </c>
    </row>
    <row r="52" spans="1:7" x14ac:dyDescent="0.2">
      <c r="A52" t="s">
        <v>393</v>
      </c>
      <c r="B52" t="s">
        <v>258</v>
      </c>
      <c r="C52" t="s">
        <v>394</v>
      </c>
      <c r="D52" t="s">
        <v>260</v>
      </c>
      <c r="E52">
        <v>11</v>
      </c>
      <c r="G52" t="s">
        <v>262</v>
      </c>
    </row>
    <row r="53" spans="1:7" x14ac:dyDescent="0.2">
      <c r="A53" t="s">
        <v>395</v>
      </c>
      <c r="B53" t="s">
        <v>396</v>
      </c>
      <c r="C53" t="s">
        <v>394</v>
      </c>
      <c r="D53" t="s">
        <v>331</v>
      </c>
      <c r="E53">
        <v>11</v>
      </c>
      <c r="F53" t="s">
        <v>347</v>
      </c>
      <c r="G53" t="s">
        <v>266</v>
      </c>
    </row>
    <row r="54" spans="1:7" x14ac:dyDescent="0.2">
      <c r="A54" t="s">
        <v>397</v>
      </c>
      <c r="B54" t="s">
        <v>398</v>
      </c>
      <c r="D54" t="s">
        <v>264</v>
      </c>
      <c r="E54">
        <v>11</v>
      </c>
      <c r="G54" t="s">
        <v>262</v>
      </c>
    </row>
    <row r="55" spans="1:7" x14ac:dyDescent="0.2">
      <c r="A55" t="s">
        <v>161</v>
      </c>
      <c r="B55" t="s">
        <v>399</v>
      </c>
      <c r="C55" t="s">
        <v>400</v>
      </c>
      <c r="D55" t="s">
        <v>368</v>
      </c>
      <c r="E55">
        <v>11</v>
      </c>
      <c r="F55" t="s">
        <v>401</v>
      </c>
      <c r="G55" t="s">
        <v>262</v>
      </c>
    </row>
    <row r="56" spans="1:7" x14ac:dyDescent="0.2">
      <c r="A56" t="s">
        <v>402</v>
      </c>
      <c r="B56" t="s">
        <v>403</v>
      </c>
      <c r="C56" t="s">
        <v>404</v>
      </c>
      <c r="D56" t="s">
        <v>273</v>
      </c>
      <c r="E56">
        <v>11</v>
      </c>
      <c r="G56" t="s">
        <v>262</v>
      </c>
    </row>
    <row r="57" spans="1:7" x14ac:dyDescent="0.2">
      <c r="A57" t="s">
        <v>405</v>
      </c>
      <c r="B57" t="s">
        <v>258</v>
      </c>
      <c r="C57" t="s">
        <v>269</v>
      </c>
      <c r="D57" t="s">
        <v>260</v>
      </c>
      <c r="E57">
        <v>12</v>
      </c>
      <c r="G57" t="s">
        <v>262</v>
      </c>
    </row>
    <row r="58" spans="1:7" x14ac:dyDescent="0.2">
      <c r="A58" t="s">
        <v>406</v>
      </c>
      <c r="B58" t="s">
        <v>258</v>
      </c>
      <c r="C58" t="s">
        <v>334</v>
      </c>
      <c r="D58" t="s">
        <v>260</v>
      </c>
      <c r="E58">
        <v>12</v>
      </c>
      <c r="F58" t="s">
        <v>352</v>
      </c>
      <c r="G58" t="s">
        <v>262</v>
      </c>
    </row>
    <row r="59" spans="1:7" x14ac:dyDescent="0.2">
      <c r="A59" t="s">
        <v>407</v>
      </c>
      <c r="B59" t="s">
        <v>408</v>
      </c>
      <c r="C59" t="s">
        <v>323</v>
      </c>
      <c r="D59" t="s">
        <v>273</v>
      </c>
      <c r="E59">
        <v>12</v>
      </c>
      <c r="G59" t="s">
        <v>262</v>
      </c>
    </row>
    <row r="60" spans="1:7" x14ac:dyDescent="0.2">
      <c r="A60" t="s">
        <v>409</v>
      </c>
      <c r="B60" t="s">
        <v>398</v>
      </c>
      <c r="C60" t="s">
        <v>269</v>
      </c>
      <c r="D60" t="s">
        <v>264</v>
      </c>
      <c r="E60">
        <v>12</v>
      </c>
      <c r="G60" t="s">
        <v>266</v>
      </c>
    </row>
    <row r="61" spans="1:7" x14ac:dyDescent="0.2">
      <c r="A61" t="s">
        <v>410</v>
      </c>
      <c r="B61" t="s">
        <v>411</v>
      </c>
      <c r="C61" t="s">
        <v>259</v>
      </c>
      <c r="D61" t="s">
        <v>273</v>
      </c>
      <c r="E61">
        <v>12</v>
      </c>
      <c r="F61" t="s">
        <v>261</v>
      </c>
      <c r="G61" t="s">
        <v>262</v>
      </c>
    </row>
    <row r="62" spans="1:7" x14ac:dyDescent="0.2">
      <c r="A62" t="s">
        <v>412</v>
      </c>
      <c r="B62" t="s">
        <v>274</v>
      </c>
      <c r="C62" t="s">
        <v>413</v>
      </c>
      <c r="D62" t="s">
        <v>275</v>
      </c>
      <c r="E62">
        <v>13</v>
      </c>
      <c r="G62" t="s">
        <v>262</v>
      </c>
    </row>
    <row r="63" spans="1:7" x14ac:dyDescent="0.2">
      <c r="A63" t="s">
        <v>414</v>
      </c>
      <c r="B63" t="s">
        <v>316</v>
      </c>
      <c r="C63" t="s">
        <v>259</v>
      </c>
      <c r="D63" t="s">
        <v>295</v>
      </c>
      <c r="E63">
        <v>13</v>
      </c>
      <c r="G63" t="s">
        <v>266</v>
      </c>
    </row>
    <row r="64" spans="1:7" x14ac:dyDescent="0.2">
      <c r="A64" t="s">
        <v>415</v>
      </c>
      <c r="B64" t="s">
        <v>399</v>
      </c>
      <c r="C64" t="s">
        <v>400</v>
      </c>
      <c r="D64" t="s">
        <v>368</v>
      </c>
      <c r="E64">
        <v>13</v>
      </c>
      <c r="F64" t="s">
        <v>401</v>
      </c>
      <c r="G64" t="s">
        <v>262</v>
      </c>
    </row>
    <row r="65" spans="1:8" x14ac:dyDescent="0.2">
      <c r="A65" t="s">
        <v>416</v>
      </c>
      <c r="B65" t="s">
        <v>417</v>
      </c>
      <c r="C65" t="s">
        <v>418</v>
      </c>
      <c r="D65" t="s">
        <v>419</v>
      </c>
      <c r="E65">
        <v>13</v>
      </c>
      <c r="G65" t="s">
        <v>262</v>
      </c>
    </row>
    <row r="66" spans="1:8" x14ac:dyDescent="0.2">
      <c r="A66" t="s">
        <v>420</v>
      </c>
      <c r="B66" t="s">
        <v>274</v>
      </c>
      <c r="C66" t="s">
        <v>421</v>
      </c>
      <c r="D66" t="s">
        <v>275</v>
      </c>
      <c r="E66">
        <v>13</v>
      </c>
      <c r="G66" t="s">
        <v>266</v>
      </c>
    </row>
    <row r="67" spans="1:8" x14ac:dyDescent="0.2">
      <c r="A67" t="s">
        <v>422</v>
      </c>
      <c r="B67" t="s">
        <v>258</v>
      </c>
      <c r="C67" t="s">
        <v>259</v>
      </c>
      <c r="D67" t="s">
        <v>260</v>
      </c>
      <c r="E67">
        <v>14</v>
      </c>
      <c r="G67" t="s">
        <v>262</v>
      </c>
    </row>
    <row r="68" spans="1:8" x14ac:dyDescent="0.2">
      <c r="A68" t="s">
        <v>423</v>
      </c>
      <c r="B68" t="s">
        <v>274</v>
      </c>
      <c r="C68" t="s">
        <v>413</v>
      </c>
      <c r="D68" t="s">
        <v>275</v>
      </c>
      <c r="E68">
        <v>14</v>
      </c>
      <c r="G68" t="s">
        <v>262</v>
      </c>
    </row>
    <row r="69" spans="1:8" x14ac:dyDescent="0.2">
      <c r="A69" t="s">
        <v>424</v>
      </c>
      <c r="B69" t="s">
        <v>399</v>
      </c>
      <c r="C69" t="s">
        <v>425</v>
      </c>
      <c r="D69" t="s">
        <v>368</v>
      </c>
      <c r="E69">
        <v>14</v>
      </c>
      <c r="F69" t="s">
        <v>401</v>
      </c>
      <c r="G69" t="s">
        <v>262</v>
      </c>
    </row>
    <row r="70" spans="1:8" x14ac:dyDescent="0.2">
      <c r="A70" t="s">
        <v>426</v>
      </c>
      <c r="B70" t="s">
        <v>427</v>
      </c>
      <c r="D70" t="s">
        <v>264</v>
      </c>
      <c r="E70">
        <v>14</v>
      </c>
      <c r="G70" t="s">
        <v>266</v>
      </c>
    </row>
    <row r="71" spans="1:8" x14ac:dyDescent="0.2">
      <c r="A71" t="s">
        <v>428</v>
      </c>
      <c r="B71" t="s">
        <v>429</v>
      </c>
      <c r="C71" t="s">
        <v>430</v>
      </c>
      <c r="D71" t="s">
        <v>295</v>
      </c>
      <c r="E71">
        <v>14</v>
      </c>
      <c r="G71" t="s">
        <v>262</v>
      </c>
    </row>
    <row r="72" spans="1:8" x14ac:dyDescent="0.2">
      <c r="A72" t="s">
        <v>431</v>
      </c>
      <c r="B72" t="s">
        <v>432</v>
      </c>
      <c r="C72" t="s">
        <v>259</v>
      </c>
      <c r="D72" t="s">
        <v>331</v>
      </c>
      <c r="E72">
        <v>15</v>
      </c>
      <c r="G72" t="s">
        <v>266</v>
      </c>
    </row>
    <row r="73" spans="1:8" x14ac:dyDescent="0.2">
      <c r="A73" t="s">
        <v>433</v>
      </c>
      <c r="B73" t="s">
        <v>434</v>
      </c>
      <c r="C73" t="s">
        <v>334</v>
      </c>
      <c r="D73" t="s">
        <v>324</v>
      </c>
      <c r="E73">
        <v>15</v>
      </c>
      <c r="F73" t="s">
        <v>352</v>
      </c>
      <c r="G73" t="s">
        <v>262</v>
      </c>
    </row>
    <row r="74" spans="1:8" x14ac:dyDescent="0.2">
      <c r="A74" t="s">
        <v>221</v>
      </c>
      <c r="B74" t="s">
        <v>274</v>
      </c>
      <c r="C74" t="s">
        <v>269</v>
      </c>
      <c r="D74" t="s">
        <v>275</v>
      </c>
      <c r="E74">
        <v>15</v>
      </c>
      <c r="G74" t="s">
        <v>266</v>
      </c>
    </row>
    <row r="75" spans="1:8" x14ac:dyDescent="0.2">
      <c r="A75" t="s">
        <v>435</v>
      </c>
      <c r="B75" t="s">
        <v>436</v>
      </c>
      <c r="C75" t="s">
        <v>437</v>
      </c>
      <c r="D75" t="s">
        <v>438</v>
      </c>
      <c r="E75">
        <v>16</v>
      </c>
      <c r="G75" t="s">
        <v>266</v>
      </c>
      <c r="H75" s="42" t="s">
        <v>439</v>
      </c>
    </row>
    <row r="76" spans="1:8" x14ac:dyDescent="0.2">
      <c r="A76" t="s">
        <v>440</v>
      </c>
      <c r="B76" t="s">
        <v>441</v>
      </c>
      <c r="D76" t="s">
        <v>284</v>
      </c>
      <c r="E76">
        <v>16</v>
      </c>
      <c r="G76" t="s">
        <v>262</v>
      </c>
      <c r="H76" s="42" t="s">
        <v>442</v>
      </c>
    </row>
    <row r="77" spans="1:8" x14ac:dyDescent="0.2">
      <c r="A77" t="s">
        <v>443</v>
      </c>
      <c r="B77" t="s">
        <v>281</v>
      </c>
      <c r="D77" t="s">
        <v>264</v>
      </c>
      <c r="E77">
        <v>16</v>
      </c>
      <c r="G77" t="s">
        <v>266</v>
      </c>
      <c r="H77" s="42" t="s">
        <v>444</v>
      </c>
    </row>
    <row r="78" spans="1:8" x14ac:dyDescent="0.2">
      <c r="A78" t="s">
        <v>445</v>
      </c>
      <c r="B78" t="s">
        <v>446</v>
      </c>
      <c r="C78" t="s">
        <v>263</v>
      </c>
      <c r="D78" t="s">
        <v>295</v>
      </c>
      <c r="E78">
        <v>16</v>
      </c>
      <c r="G78" t="s">
        <v>266</v>
      </c>
      <c r="H78" s="42" t="s">
        <v>460</v>
      </c>
    </row>
    <row r="79" spans="1:8" x14ac:dyDescent="0.2">
      <c r="A79" t="s">
        <v>447</v>
      </c>
      <c r="B79" t="s">
        <v>448</v>
      </c>
      <c r="D79" t="s">
        <v>388</v>
      </c>
      <c r="E79">
        <v>17</v>
      </c>
      <c r="G79" t="s">
        <v>262</v>
      </c>
    </row>
    <row r="80" spans="1:8" x14ac:dyDescent="0.2">
      <c r="A80" t="s">
        <v>449</v>
      </c>
      <c r="B80" t="s">
        <v>281</v>
      </c>
      <c r="D80" t="s">
        <v>264</v>
      </c>
      <c r="E80">
        <v>17</v>
      </c>
      <c r="F80" t="s">
        <v>265</v>
      </c>
      <c r="G80" t="s">
        <v>262</v>
      </c>
    </row>
    <row r="81" spans="1:7" x14ac:dyDescent="0.2">
      <c r="A81" t="s">
        <v>450</v>
      </c>
      <c r="B81" t="s">
        <v>451</v>
      </c>
      <c r="D81" t="s">
        <v>264</v>
      </c>
      <c r="E81">
        <v>17</v>
      </c>
      <c r="F81" t="s">
        <v>265</v>
      </c>
      <c r="G81" t="s">
        <v>262</v>
      </c>
    </row>
    <row r="82" spans="1:7" x14ac:dyDescent="0.2">
      <c r="A82" t="s">
        <v>452</v>
      </c>
      <c r="B82" t="s">
        <v>258</v>
      </c>
      <c r="C82" t="s">
        <v>334</v>
      </c>
      <c r="D82" t="s">
        <v>260</v>
      </c>
      <c r="E82">
        <v>17</v>
      </c>
      <c r="F82" t="s">
        <v>352</v>
      </c>
      <c r="G82" t="s">
        <v>262</v>
      </c>
    </row>
    <row r="86" spans="1:7" x14ac:dyDescent="0.2">
      <c r="A86" s="51" t="s">
        <v>253</v>
      </c>
    </row>
    <row r="87" spans="1:7" x14ac:dyDescent="0.2">
      <c r="A87" t="s">
        <v>264</v>
      </c>
      <c r="B87">
        <f>COUNTIF(D2:D82,"US")</f>
        <v>17</v>
      </c>
    </row>
    <row r="88" spans="1:7" x14ac:dyDescent="0.2">
      <c r="A88" t="s">
        <v>275</v>
      </c>
      <c r="B88">
        <f>COUNTIF(D2:D83,"Germany")</f>
        <v>10</v>
      </c>
    </row>
    <row r="89" spans="1:7" x14ac:dyDescent="0.2">
      <c r="A89" t="s">
        <v>331</v>
      </c>
      <c r="B89">
        <f>COUNTIF(D2:D84,"France")</f>
        <v>9</v>
      </c>
    </row>
    <row r="90" spans="1:7" x14ac:dyDescent="0.2">
      <c r="A90" t="s">
        <v>295</v>
      </c>
      <c r="B90">
        <f>COUNTIF(D2:D85,"GB")</f>
        <v>7</v>
      </c>
    </row>
    <row r="91" spans="1:7" x14ac:dyDescent="0.2">
      <c r="A91" t="s">
        <v>258</v>
      </c>
      <c r="B91">
        <f>COUNTIF(D2:D86,"CH-CERN")</f>
        <v>7</v>
      </c>
    </row>
    <row r="92" spans="1:7" x14ac:dyDescent="0.2">
      <c r="A92" t="s">
        <v>273</v>
      </c>
      <c r="B92">
        <f>COUNTIF(D2:D87,"Japan")</f>
        <v>5</v>
      </c>
    </row>
    <row r="93" spans="1:7" x14ac:dyDescent="0.2">
      <c r="A93" t="s">
        <v>368</v>
      </c>
      <c r="B93">
        <f>COUNTIF(D2:D88,"China")</f>
        <v>4</v>
      </c>
    </row>
    <row r="94" spans="1:7" x14ac:dyDescent="0.2">
      <c r="A94" t="s">
        <v>453</v>
      </c>
      <c r="B94">
        <f>COUNTIF(D2:D89,"Czechia")</f>
        <v>2</v>
      </c>
    </row>
    <row r="95" spans="1:7" x14ac:dyDescent="0.2">
      <c r="A95" t="s">
        <v>324</v>
      </c>
      <c r="B95">
        <f>COUNTIF(D2:D90,"India")</f>
        <v>2</v>
      </c>
    </row>
    <row r="96" spans="1:7" x14ac:dyDescent="0.2">
      <c r="A96" t="s">
        <v>270</v>
      </c>
      <c r="B96">
        <f>COUNTIF(D2:D90,"Spain")</f>
        <v>2</v>
      </c>
    </row>
    <row r="97" spans="1:3" x14ac:dyDescent="0.2">
      <c r="A97" t="s">
        <v>284</v>
      </c>
      <c r="B97">
        <f>COUNTIF(D2:D91,"South-Africa")</f>
        <v>2</v>
      </c>
    </row>
    <row r="98" spans="1:3" x14ac:dyDescent="0.2">
      <c r="A98" t="s">
        <v>299</v>
      </c>
      <c r="B98">
        <f>COUNTIF(D2:D92,"CH")</f>
        <v>2</v>
      </c>
    </row>
    <row r="99" spans="1:3" x14ac:dyDescent="0.2">
      <c r="A99" t="s">
        <v>341</v>
      </c>
      <c r="B99">
        <f>COUNTIF(D2:D93,"Brazil")</f>
        <v>2</v>
      </c>
    </row>
    <row r="100" spans="1:3" x14ac:dyDescent="0.2">
      <c r="A100" t="s">
        <v>388</v>
      </c>
      <c r="B100">
        <f>COUNTIF(D2:D94,"Italy")</f>
        <v>2</v>
      </c>
    </row>
    <row r="101" spans="1:3" x14ac:dyDescent="0.2">
      <c r="A101" t="s">
        <v>320</v>
      </c>
      <c r="B101">
        <f>COUNTIF(D2:D95,"Russia")</f>
        <v>1</v>
      </c>
    </row>
    <row r="102" spans="1:3" x14ac:dyDescent="0.2">
      <c r="A102" t="s">
        <v>467</v>
      </c>
      <c r="B102">
        <f>COUNTIF(D2:D96,"Canada")</f>
        <v>1</v>
      </c>
    </row>
    <row r="103" spans="1:3" x14ac:dyDescent="0.2">
      <c r="A103" t="s">
        <v>304</v>
      </c>
      <c r="B103">
        <f>COUNTIF(D2:D97,"Greece")</f>
        <v>1</v>
      </c>
    </row>
    <row r="104" spans="1:3" x14ac:dyDescent="0.2">
      <c r="A104" t="s">
        <v>454</v>
      </c>
      <c r="B104">
        <f>COUNTIF(D2:D98,"DK")</f>
        <v>1</v>
      </c>
    </row>
    <row r="105" spans="1:3" x14ac:dyDescent="0.2">
      <c r="A105" t="s">
        <v>438</v>
      </c>
      <c r="B105">
        <f>COUNTIF(D2:D99,"Sweden")</f>
        <v>1</v>
      </c>
    </row>
    <row r="106" spans="1:3" x14ac:dyDescent="0.2">
      <c r="A106" t="s">
        <v>360</v>
      </c>
      <c r="B106">
        <f>COUNTIF(D2:D100,"Mexico")</f>
        <v>1</v>
      </c>
    </row>
    <row r="107" spans="1:3" x14ac:dyDescent="0.2">
      <c r="A107" t="s">
        <v>377</v>
      </c>
      <c r="B107">
        <f>COUNTIF(D2:D101,"Korea")</f>
        <v>1</v>
      </c>
    </row>
    <row r="108" spans="1:3" x14ac:dyDescent="0.2">
      <c r="A108" t="s">
        <v>291</v>
      </c>
      <c r="B108">
        <f>COUNTIF(D2:D103,"Australia")</f>
        <v>1</v>
      </c>
    </row>
    <row r="109" spans="1:3" x14ac:dyDescent="0.2">
      <c r="A109" t="s">
        <v>455</v>
      </c>
      <c r="B109">
        <f>SUM(B87:B108)</f>
        <v>81</v>
      </c>
    </row>
    <row r="111" spans="1:3" x14ac:dyDescent="0.2">
      <c r="A111" s="52" t="s">
        <v>456</v>
      </c>
      <c r="B111" s="52" t="s">
        <v>455</v>
      </c>
      <c r="C111" s="52" t="s">
        <v>457</v>
      </c>
    </row>
    <row r="112" spans="1:3" x14ac:dyDescent="0.2">
      <c r="A112" t="s">
        <v>458</v>
      </c>
      <c r="B112">
        <f>COUNTIF(G2:G82,"F")</f>
        <v>32</v>
      </c>
      <c r="C112" s="53">
        <f>(B112/(B112+B113))</f>
        <v>0.39506172839506171</v>
      </c>
    </row>
    <row r="113" spans="1:3" x14ac:dyDescent="0.2">
      <c r="A113" t="s">
        <v>459</v>
      </c>
      <c r="B113">
        <f>COUNTIF(G2:G82,"M")</f>
        <v>49</v>
      </c>
      <c r="C113" s="53">
        <f>(B113/(B112+B113))</f>
        <v>0.60493827160493829</v>
      </c>
    </row>
  </sheetData>
  <hyperlinks>
    <hyperlink ref="H75" r:id="rId1" xr:uid="{4785B3D0-13A2-471B-A836-91D717A4D1B5}"/>
    <hyperlink ref="H76" r:id="rId2" xr:uid="{0ABCDB73-C251-447F-9551-397D120D3495}"/>
    <hyperlink ref="H77" r:id="rId3" xr:uid="{3687BEC0-14B2-4B93-9CAF-8DAFECFA6542}"/>
    <hyperlink ref="H78" r:id="rId4" xr:uid="{B578A9D4-3F58-864A-93E9-FCE64F4289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Giacomelli</dc:creator>
  <cp:keywords/>
  <dc:description/>
  <cp:lastModifiedBy> </cp:lastModifiedBy>
  <cp:revision/>
  <dcterms:created xsi:type="dcterms:W3CDTF">2021-10-17T10:42:42Z</dcterms:created>
  <dcterms:modified xsi:type="dcterms:W3CDTF">2021-12-21T13:41:23Z</dcterms:modified>
  <cp:category/>
  <cp:contentStatus/>
</cp:coreProperties>
</file>