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tefanomiscetti/Desktop/MU2E-2015/mu2e@csn1/RiunioniReferee/Sept-2020/"/>
    </mc:Choice>
  </mc:AlternateContent>
  <xr:revisionPtr revIDLastSave="0" documentId="13_ncr:1_{AF9E98AD-C526-3B44-A02B-512269D038CF}" xr6:coauthVersionLast="45" xr6:coauthVersionMax="45" xr10:uidLastSave="{00000000-0000-0000-0000-000000000000}"/>
  <bookViews>
    <workbookView xWindow="0" yWindow="460" windowWidth="28800" windowHeight="16680" tabRatio="500" xr2:uid="{00000000-000D-0000-FFFF-FFFF00000000}"/>
  </bookViews>
  <sheets>
    <sheet name="Sheet2" sheetId="2" r:id="rId1"/>
  </sheets>
  <definedNames>
    <definedName name="_xlnm.Print_Area" localSheetId="0">Sheet2!$A$1:$T$51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2" i="2" l="1"/>
  <c r="I62" i="2" s="1"/>
  <c r="J56" i="2"/>
  <c r="I60" i="2"/>
  <c r="R51" i="2"/>
  <c r="S51" i="2" s="1"/>
  <c r="T51" i="2"/>
  <c r="I61" i="2" l="1"/>
  <c r="I59" i="2"/>
  <c r="I57" i="2"/>
  <c r="I56" i="2"/>
  <c r="I58" i="2"/>
  <c r="H57" i="2" l="1"/>
  <c r="H56" i="2"/>
  <c r="Q51" i="2"/>
  <c r="R8" i="2"/>
  <c r="F5" i="2"/>
  <c r="B58" i="2" s="1"/>
  <c r="U51" i="2" l="1"/>
  <c r="M33" i="2"/>
  <c r="F60" i="2" s="1"/>
  <c r="O45" i="2"/>
  <c r="O33" i="2"/>
  <c r="G60" i="2" s="1"/>
  <c r="R7" i="2"/>
  <c r="C6" i="2" s="1"/>
  <c r="C5" i="2" s="1"/>
  <c r="R17" i="2"/>
  <c r="R18" i="2"/>
  <c r="R19" i="2"/>
  <c r="R26" i="2"/>
  <c r="R31" i="2"/>
  <c r="R32" i="2"/>
  <c r="G61" i="2"/>
  <c r="R49" i="2"/>
  <c r="M5" i="2"/>
  <c r="F58" i="2" s="1"/>
  <c r="O14" i="2"/>
  <c r="O5" i="2" s="1"/>
  <c r="G58" i="2" s="1"/>
  <c r="F56" i="2"/>
  <c r="F57" i="2"/>
  <c r="M22" i="2"/>
  <c r="F59" i="2"/>
  <c r="F61" i="2"/>
  <c r="F37" i="2"/>
  <c r="R37" i="2" s="1"/>
  <c r="F38" i="2"/>
  <c r="F33" i="2" s="1"/>
  <c r="F41" i="2"/>
  <c r="F42" i="2"/>
  <c r="I36" i="2"/>
  <c r="I38" i="2"/>
  <c r="I39" i="2"/>
  <c r="I40" i="2"/>
  <c r="R40" i="2" s="1"/>
  <c r="I42" i="2"/>
  <c r="K36" i="2"/>
  <c r="K33" i="2" s="1"/>
  <c r="R23" i="2"/>
  <c r="R24" i="2"/>
  <c r="R25" i="2"/>
  <c r="R27" i="2"/>
  <c r="R28" i="2"/>
  <c r="R29" i="2"/>
  <c r="R30" i="2"/>
  <c r="R6" i="2"/>
  <c r="R9" i="2"/>
  <c r="R10" i="2"/>
  <c r="K11" i="2"/>
  <c r="R11" i="2"/>
  <c r="R12" i="2"/>
  <c r="R13" i="2"/>
  <c r="R15" i="2"/>
  <c r="R16" i="2"/>
  <c r="F48" i="2"/>
  <c r="F45" i="2" s="1"/>
  <c r="I45" i="2"/>
  <c r="K48" i="2"/>
  <c r="R48" i="2" s="1"/>
  <c r="K45" i="2"/>
  <c r="D61" i="2" s="1"/>
  <c r="R3" i="2"/>
  <c r="R4" i="2"/>
  <c r="O22" i="2"/>
  <c r="G59" i="2" s="1"/>
  <c r="G56" i="2"/>
  <c r="G57" i="2"/>
  <c r="B56" i="2"/>
  <c r="B57" i="2"/>
  <c r="F22" i="2"/>
  <c r="B59" i="2" s="1"/>
  <c r="C56" i="2"/>
  <c r="C57" i="2"/>
  <c r="I5" i="2"/>
  <c r="C58" i="2" s="1"/>
  <c r="I22" i="2"/>
  <c r="C59" i="2" s="1"/>
  <c r="C61" i="2"/>
  <c r="D56" i="2"/>
  <c r="D57" i="2"/>
  <c r="K5" i="2"/>
  <c r="D58" i="2" s="1"/>
  <c r="K22" i="2"/>
  <c r="D59" i="2" s="1"/>
  <c r="O53" i="2"/>
  <c r="R39" i="2"/>
  <c r="C33" i="2"/>
  <c r="C22" i="2"/>
  <c r="R41" i="2"/>
  <c r="R35" i="2"/>
  <c r="R34" i="2"/>
  <c r="R50" i="2"/>
  <c r="R47" i="2"/>
  <c r="R46" i="2"/>
  <c r="C45" i="2"/>
  <c r="S45" i="2" l="1"/>
  <c r="R38" i="2"/>
  <c r="I33" i="2"/>
  <c r="C60" i="2" s="1"/>
  <c r="F51" i="2"/>
  <c r="R42" i="2"/>
  <c r="R22" i="2"/>
  <c r="O51" i="2"/>
  <c r="S5" i="2"/>
  <c r="B61" i="2"/>
  <c r="R45" i="2"/>
  <c r="C62" i="2"/>
  <c r="G62" i="2"/>
  <c r="C51" i="2"/>
  <c r="D60" i="2"/>
  <c r="D62" i="2" s="1"/>
  <c r="K51" i="2"/>
  <c r="B60" i="2"/>
  <c r="B62" i="2" s="1"/>
  <c r="S33" i="2"/>
  <c r="F62" i="2"/>
  <c r="M51" i="2"/>
  <c r="R36" i="2"/>
  <c r="R14" i="2"/>
  <c r="R5" i="2" s="1"/>
  <c r="S22" i="2"/>
  <c r="I51" i="2"/>
  <c r="R33" i="2" l="1"/>
  <c r="U33" i="2"/>
</calcChain>
</file>

<file path=xl/sharedStrings.xml><?xml version="1.0" encoding="utf-8"?>
<sst xmlns="http://schemas.openxmlformats.org/spreadsheetml/2006/main" count="90" uniqueCount="68">
  <si>
    <t>Crystals</t>
  </si>
  <si>
    <t>Photosensors</t>
  </si>
  <si>
    <t>Mechanics</t>
  </si>
  <si>
    <t>FEE</t>
  </si>
  <si>
    <t>Sub System</t>
  </si>
  <si>
    <t>k€</t>
  </si>
  <si>
    <t>%</t>
  </si>
  <si>
    <t>total</t>
  </si>
  <si>
    <t>Electronics</t>
  </si>
  <si>
    <t>grand total</t>
  </si>
  <si>
    <t>summary</t>
  </si>
  <si>
    <t xml:space="preserve">Crystal </t>
  </si>
  <si>
    <t>FEE/WFD crates</t>
  </si>
  <si>
    <t>Local CALO Cables</t>
  </si>
  <si>
    <t>WaveForm</t>
  </si>
  <si>
    <t>Pit2DS cables</t>
  </si>
  <si>
    <t>LASER</t>
  </si>
  <si>
    <t>Light Distribution</t>
  </si>
  <si>
    <t>Reference crate</t>
  </si>
  <si>
    <t>Laser+optics</t>
  </si>
  <si>
    <t>TOTAL</t>
  </si>
  <si>
    <t>Sviluppo</t>
  </si>
  <si>
    <t>HV Power Supplies</t>
  </si>
  <si>
    <t>LV supplies</t>
  </si>
  <si>
    <t>WD preprod (10%)</t>
  </si>
  <si>
    <t>WD prod (90%)</t>
  </si>
  <si>
    <t>COOLING STATION</t>
  </si>
  <si>
    <t>W/CU Shielding</t>
  </si>
  <si>
    <t>PREVISTO</t>
  </si>
  <si>
    <t>SiPM support</t>
  </si>
  <si>
    <t>FEE plate</t>
  </si>
  <si>
    <t>RadFet Boards</t>
  </si>
  <si>
    <t>CardLock</t>
  </si>
  <si>
    <t xml:space="preserve">Tooling </t>
  </si>
  <si>
    <t>CF proto</t>
  </si>
  <si>
    <t>Vascone</t>
  </si>
  <si>
    <t>PEEK-cost</t>
  </si>
  <si>
    <t>Al Supp.+fake crys+ Needle+Piedi</t>
  </si>
  <si>
    <t>Total Effettivo</t>
  </si>
  <si>
    <t xml:space="preserve"> Disk Mechanics     items (B7-B11)</t>
  </si>
  <si>
    <t>COMMENTS</t>
  </si>
  <si>
    <t>Insulator+Translation tools</t>
  </si>
  <si>
    <t>MB-Boards</t>
  </si>
  <si>
    <t>Distribution LV</t>
  </si>
  <si>
    <t>AMP-HV +MB</t>
  </si>
  <si>
    <t>Total preventivi 2016</t>
  </si>
  <si>
    <t>RAD-HARD chip V3</t>
  </si>
  <si>
    <t>Cu Radiators</t>
  </si>
  <si>
    <t>VTRX CHIPS</t>
  </si>
  <si>
    <t>ADDIZIONALI 2020 Pisa: Leak Test &amp; chiller</t>
  </si>
  <si>
    <t>ADDIZIONALI 2020 LNF: G10+Cable Tray &amp; support - pipes</t>
  </si>
  <si>
    <t>ADDIZIONALE PER CAVI 2019</t>
  </si>
  <si>
    <t>Alette crate</t>
  </si>
  <si>
    <t>FEEDTHROUGH LASER</t>
  </si>
  <si>
    <t>Fibers from TDAQ</t>
  </si>
  <si>
    <t>Addizionale Feedthrough LV/HV 2020</t>
  </si>
  <si>
    <t>Manca Laser 2021 e speriamo niente altro se tutto funziona</t>
  </si>
  <si>
    <t>moved 2021</t>
  </si>
  <si>
    <t>Addizionali Pisa-2021: Molle e viti + supporti cavi</t>
  </si>
  <si>
    <t>Addizionali LNF-2021: External+Inner Cabletray+Outgassing+Cooling+pipe feedthrough</t>
  </si>
  <si>
    <t>Addizionali Pisa: (test a SIDET cooling dirac, fluido)</t>
  </si>
  <si>
    <t>Restituzioni 2020</t>
  </si>
  <si>
    <t>Rest. 2020</t>
  </si>
  <si>
    <t>partiale rest. 7-5</t>
  </si>
  <si>
    <t>13 keuro to go!</t>
  </si>
  <si>
    <t>Somma WBS</t>
  </si>
  <si>
    <t>Somma Anni</t>
  </si>
  <si>
    <t>Rest + 7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</si>
</sst>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 ;[Red]\-0\ "/>
    <numFmt numFmtId="165" formatCode="0.00_ ;[Red]\-0.00\ "/>
    <numFmt numFmtId="166" formatCode="&quot;€&quot;#,##0.00;[Red]&quot;€&quot;#,##0.00"/>
    <numFmt numFmtId="167" formatCode="&quot;€&quot;#,##0.0;[Red]&quot;€&quot;#,##0.0"/>
  </numFmts>
  <fonts count="40">
    <font>
      <sz val="12"/>
      <color theme="1"/>
      <name val="Calibri"/>
      <family val="2"/>
      <charset val="238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color rgb="FF000090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22"/>
      <color rgb="FF0000FF"/>
      <name val="Calibri"/>
      <family val="2"/>
      <scheme val="minor"/>
    </font>
    <font>
      <b/>
      <sz val="22"/>
      <color rgb="FF0000FF"/>
      <name val="Calibri"/>
      <family val="2"/>
      <scheme val="minor"/>
    </font>
    <font>
      <sz val="22"/>
      <color theme="1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sz val="8"/>
      <name val="Calibri"/>
      <family val="2"/>
      <scheme val="minor"/>
    </font>
    <font>
      <sz val="26"/>
      <color rgb="FF000000"/>
      <name val="Calibri"/>
      <family val="2"/>
      <scheme val="minor"/>
    </font>
    <font>
      <b/>
      <sz val="26"/>
      <color rgb="FF000090"/>
      <name val="Calibri"/>
      <family val="2"/>
      <scheme val="minor"/>
    </font>
    <font>
      <sz val="26"/>
      <color rgb="FF000090"/>
      <name val="Calibri"/>
      <family val="2"/>
      <scheme val="minor"/>
    </font>
    <font>
      <b/>
      <sz val="26"/>
      <color rgb="FF000000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rgb="FF0000FF"/>
      <name val="Calibri"/>
      <family val="2"/>
      <scheme val="minor"/>
    </font>
    <font>
      <b/>
      <i/>
      <sz val="26"/>
      <color rgb="FFFF0000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rgb="FFFF0000"/>
      <name val="Calibri"/>
      <family val="2"/>
      <scheme val="minor"/>
    </font>
    <font>
      <b/>
      <sz val="26"/>
      <color rgb="FF0000FF"/>
      <name val="Calibri"/>
      <family val="2"/>
      <scheme val="minor"/>
    </font>
    <font>
      <b/>
      <i/>
      <sz val="26"/>
      <color rgb="FF0000FF"/>
      <name val="Calibri"/>
      <family val="2"/>
      <scheme val="minor"/>
    </font>
    <font>
      <b/>
      <i/>
      <sz val="26"/>
      <color rgb="FF000090"/>
      <name val="Calibri"/>
      <family val="2"/>
      <scheme val="minor"/>
    </font>
    <font>
      <b/>
      <i/>
      <sz val="26"/>
      <color rgb="FF000000"/>
      <name val="Calibri"/>
      <family val="2"/>
      <scheme val="minor"/>
    </font>
    <font>
      <b/>
      <i/>
      <sz val="26"/>
      <color rgb="FF3366FF"/>
      <name val="Calibri"/>
      <family val="2"/>
      <scheme val="minor"/>
    </font>
    <font>
      <b/>
      <i/>
      <sz val="26"/>
      <color theme="3" tint="0.39997558519241921"/>
      <name val="Calibri"/>
      <family val="2"/>
      <scheme val="minor"/>
    </font>
    <font>
      <b/>
      <sz val="26"/>
      <color theme="3"/>
      <name val="Calibri"/>
      <family val="2"/>
      <scheme val="minor"/>
    </font>
    <font>
      <b/>
      <sz val="26"/>
      <color rgb="FFFF6600"/>
      <name val="Calibri"/>
      <family val="2"/>
      <scheme val="minor"/>
    </font>
    <font>
      <sz val="26"/>
      <color rgb="FFFF6600"/>
      <name val="Calibri"/>
      <family val="2"/>
      <scheme val="minor"/>
    </font>
    <font>
      <b/>
      <i/>
      <sz val="26"/>
      <color rgb="FFFF660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6"/>
      <color rgb="FF002060"/>
      <name val="Calibri"/>
      <family val="2"/>
      <scheme val="minor"/>
    </font>
    <font>
      <b/>
      <i/>
      <sz val="26"/>
      <color rgb="FF002060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8"/>
      <color rgb="FF000000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8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EAE89"/>
        <bgColor indexed="64"/>
      </patternFill>
    </fill>
    <fill>
      <patternFill patternType="solid">
        <fgColor rgb="FFFEAE89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8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/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/>
      <bottom style="double">
        <color auto="1"/>
      </bottom>
      <diagonal/>
    </border>
  </borders>
  <cellStyleXfs count="14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22">
    <xf numFmtId="0" fontId="0" fillId="0" borderId="0" xfId="0"/>
    <xf numFmtId="0" fontId="10" fillId="0" borderId="0" xfId="0" applyFont="1"/>
    <xf numFmtId="0" fontId="4" fillId="0" borderId="0" xfId="0" applyFont="1"/>
    <xf numFmtId="164" fontId="10" fillId="0" borderId="0" xfId="0" applyNumberFormat="1" applyFont="1"/>
    <xf numFmtId="0" fontId="10" fillId="0" borderId="65" xfId="0" applyFont="1" applyBorder="1"/>
    <xf numFmtId="0" fontId="10" fillId="0" borderId="66" xfId="0" applyFont="1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164" fontId="5" fillId="0" borderId="68" xfId="0" applyNumberFormat="1" applyFont="1" applyFill="1" applyBorder="1" applyAlignment="1">
      <alignment horizontal="center" vertical="center" wrapText="1"/>
    </xf>
    <xf numFmtId="0" fontId="3" fillId="0" borderId="68" xfId="0" applyFont="1" applyBorder="1" applyAlignment="1">
      <alignment horizontal="center" vertical="center" wrapText="1"/>
    </xf>
    <xf numFmtId="0" fontId="4" fillId="0" borderId="68" xfId="0" applyFont="1" applyBorder="1" applyAlignment="1">
      <alignment horizontal="center" vertical="center" wrapText="1"/>
    </xf>
    <xf numFmtId="0" fontId="5" fillId="0" borderId="68" xfId="0" applyFont="1" applyBorder="1" applyAlignment="1">
      <alignment horizontal="center" vertical="center"/>
    </xf>
    <xf numFmtId="0" fontId="10" fillId="0" borderId="68" xfId="0" applyFont="1" applyBorder="1" applyAlignment="1">
      <alignment horizontal="center" vertical="center"/>
    </xf>
    <xf numFmtId="0" fontId="4" fillId="0" borderId="68" xfId="0" applyNumberFormat="1" applyFont="1" applyBorder="1" applyAlignment="1">
      <alignment horizontal="center" vertical="center" wrapText="1"/>
    </xf>
    <xf numFmtId="164" fontId="4" fillId="7" borderId="72" xfId="0" applyNumberFormat="1" applyFont="1" applyFill="1" applyBorder="1" applyAlignment="1">
      <alignment horizontal="center" vertical="center"/>
    </xf>
    <xf numFmtId="164" fontId="6" fillId="0" borderId="73" xfId="0" applyNumberFormat="1" applyFont="1" applyBorder="1" applyAlignment="1">
      <alignment horizontal="center" vertical="center"/>
    </xf>
    <xf numFmtId="164" fontId="6" fillId="0" borderId="74" xfId="0" applyNumberFormat="1" applyFont="1" applyBorder="1" applyAlignment="1">
      <alignment horizontal="center" vertical="center"/>
    </xf>
    <xf numFmtId="164" fontId="8" fillId="0" borderId="75" xfId="0" applyNumberFormat="1" applyFont="1" applyBorder="1" applyAlignment="1">
      <alignment horizontal="center" vertical="center"/>
    </xf>
    <xf numFmtId="164" fontId="10" fillId="0" borderId="73" xfId="0" applyNumberFormat="1" applyFont="1" applyBorder="1" applyAlignment="1">
      <alignment horizontal="center" vertical="center"/>
    </xf>
    <xf numFmtId="164" fontId="8" fillId="0" borderId="76" xfId="0" applyNumberFormat="1" applyFont="1" applyBorder="1" applyAlignment="1">
      <alignment horizontal="center" vertical="center"/>
    </xf>
    <xf numFmtId="164" fontId="7" fillId="0" borderId="73" xfId="0" applyNumberFormat="1" applyFont="1" applyBorder="1" applyAlignment="1">
      <alignment horizontal="center" vertical="center"/>
    </xf>
    <xf numFmtId="164" fontId="9" fillId="0" borderId="76" xfId="0" applyNumberFormat="1" applyFont="1" applyBorder="1" applyAlignment="1">
      <alignment horizontal="center" vertical="center"/>
    </xf>
    <xf numFmtId="164" fontId="6" fillId="0" borderId="77" xfId="0" applyNumberFormat="1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11" fillId="0" borderId="34" xfId="0" applyFont="1" applyFill="1" applyBorder="1"/>
    <xf numFmtId="0" fontId="10" fillId="0" borderId="0" xfId="0" applyFont="1" applyFill="1"/>
    <xf numFmtId="0" fontId="10" fillId="0" borderId="14" xfId="0" applyFont="1" applyBorder="1"/>
    <xf numFmtId="0" fontId="3" fillId="0" borderId="0" xfId="0" applyFont="1"/>
    <xf numFmtId="0" fontId="4" fillId="0" borderId="0" xfId="0" applyFont="1" applyFill="1"/>
    <xf numFmtId="0" fontId="10" fillId="0" borderId="34" xfId="0" applyFont="1" applyBorder="1"/>
    <xf numFmtId="165" fontId="10" fillId="0" borderId="0" xfId="0" applyNumberFormat="1" applyFont="1"/>
    <xf numFmtId="164" fontId="14" fillId="0" borderId="18" xfId="0" applyNumberFormat="1" applyFont="1" applyBorder="1" applyAlignment="1">
      <alignment horizontal="center" vertical="center"/>
    </xf>
    <xf numFmtId="164" fontId="19" fillId="0" borderId="13" xfId="0" applyNumberFormat="1" applyFont="1" applyFill="1" applyBorder="1" applyAlignment="1">
      <alignment horizontal="center" vertical="center"/>
    </xf>
    <xf numFmtId="164" fontId="13" fillId="0" borderId="35" xfId="0" applyNumberFormat="1" applyFont="1" applyBorder="1" applyAlignment="1">
      <alignment horizontal="center" vertical="center"/>
    </xf>
    <xf numFmtId="164" fontId="13" fillId="0" borderId="45" xfId="0" applyNumberFormat="1" applyFont="1" applyBorder="1" applyAlignment="1">
      <alignment horizontal="center" vertical="center"/>
    </xf>
    <xf numFmtId="164" fontId="14" fillId="0" borderId="36" xfId="0" applyNumberFormat="1" applyFont="1" applyBorder="1" applyAlignment="1">
      <alignment horizontal="center" vertical="center"/>
    </xf>
    <xf numFmtId="164" fontId="16" fillId="0" borderId="35" xfId="0" applyNumberFormat="1" applyFont="1" applyBorder="1" applyAlignment="1">
      <alignment horizontal="center" vertical="center"/>
    </xf>
    <xf numFmtId="164" fontId="18" fillId="0" borderId="36" xfId="0" applyNumberFormat="1" applyFont="1" applyBorder="1" applyAlignment="1">
      <alignment horizontal="center" vertical="center"/>
    </xf>
    <xf numFmtId="164" fontId="20" fillId="0" borderId="13" xfId="0" applyNumberFormat="1" applyFont="1" applyFill="1" applyBorder="1" applyAlignment="1">
      <alignment horizontal="center" vertical="center"/>
    </xf>
    <xf numFmtId="164" fontId="14" fillId="0" borderId="35" xfId="0" applyNumberFormat="1" applyFont="1" applyBorder="1" applyAlignment="1">
      <alignment horizontal="center" vertical="center"/>
    </xf>
    <xf numFmtId="164" fontId="14" fillId="0" borderId="17" xfId="0" applyNumberFormat="1" applyFont="1" applyBorder="1" applyAlignment="1">
      <alignment horizontal="center" vertical="center"/>
    </xf>
    <xf numFmtId="164" fontId="21" fillId="0" borderId="35" xfId="0" applyNumberFormat="1" applyFont="1" applyBorder="1" applyAlignment="1">
      <alignment horizontal="center" vertical="center"/>
    </xf>
    <xf numFmtId="164" fontId="18" fillId="0" borderId="37" xfId="0" applyNumberFormat="1" applyFont="1" applyBorder="1" applyAlignment="1">
      <alignment horizontal="center" vertical="center"/>
    </xf>
    <xf numFmtId="164" fontId="13" fillId="0" borderId="49" xfId="0" applyNumberFormat="1" applyFont="1" applyBorder="1" applyAlignment="1">
      <alignment horizontal="center" vertical="center"/>
    </xf>
    <xf numFmtId="164" fontId="23" fillId="0" borderId="37" xfId="0" applyNumberFormat="1" applyFont="1" applyBorder="1" applyAlignment="1">
      <alignment horizontal="center" vertical="center"/>
    </xf>
    <xf numFmtId="164" fontId="14" fillId="0" borderId="37" xfId="0" applyNumberFormat="1" applyFont="1" applyBorder="1" applyAlignment="1">
      <alignment horizontal="center" vertical="center"/>
    </xf>
    <xf numFmtId="164" fontId="22" fillId="0" borderId="36" xfId="0" applyNumberFormat="1" applyFont="1" applyBorder="1" applyAlignment="1">
      <alignment horizontal="center" vertical="center"/>
    </xf>
    <xf numFmtId="164" fontId="25" fillId="0" borderId="13" xfId="0" applyNumberFormat="1" applyFont="1" applyFill="1" applyBorder="1" applyAlignment="1">
      <alignment horizontal="center" vertical="center"/>
    </xf>
    <xf numFmtId="164" fontId="14" fillId="0" borderId="44" xfId="0" applyNumberFormat="1" applyFont="1" applyBorder="1" applyAlignment="1">
      <alignment horizontal="center" vertical="center"/>
    </xf>
    <xf numFmtId="164" fontId="14" fillId="0" borderId="45" xfId="0" applyNumberFormat="1" applyFont="1" applyBorder="1" applyAlignment="1">
      <alignment horizontal="center" vertical="center"/>
    </xf>
    <xf numFmtId="164" fontId="20" fillId="7" borderId="60" xfId="0" applyNumberFormat="1" applyFont="1" applyFill="1" applyBorder="1" applyAlignment="1">
      <alignment horizontal="center"/>
    </xf>
    <xf numFmtId="164" fontId="20" fillId="4" borderId="61" xfId="0" applyNumberFormat="1" applyFont="1" applyFill="1" applyBorder="1"/>
    <xf numFmtId="164" fontId="19" fillId="4" borderId="60" xfId="0" applyNumberFormat="1" applyFont="1" applyFill="1" applyBorder="1"/>
    <xf numFmtId="164" fontId="20" fillId="4" borderId="63" xfId="0" applyNumberFormat="1" applyFont="1" applyFill="1" applyBorder="1"/>
    <xf numFmtId="164" fontId="22" fillId="7" borderId="16" xfId="0" applyNumberFormat="1" applyFont="1" applyFill="1" applyBorder="1" applyAlignment="1">
      <alignment horizontal="center" vertical="center"/>
    </xf>
    <xf numFmtId="164" fontId="14" fillId="0" borderId="0" xfId="0" applyNumberFormat="1" applyFont="1" applyFill="1" applyBorder="1" applyAlignment="1">
      <alignment horizontal="center" vertical="center" wrapText="1"/>
    </xf>
    <xf numFmtId="164" fontId="17" fillId="7" borderId="19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164" fontId="17" fillId="7" borderId="16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164" fontId="20" fillId="7" borderId="9" xfId="0" applyNumberFormat="1" applyFont="1" applyFill="1" applyBorder="1" applyAlignment="1">
      <alignment horizontal="center"/>
    </xf>
    <xf numFmtId="164" fontId="20" fillId="4" borderId="10" xfId="0" applyNumberFormat="1" applyFont="1" applyFill="1" applyBorder="1"/>
    <xf numFmtId="164" fontId="20" fillId="4" borderId="43" xfId="0" applyNumberFormat="1" applyFont="1" applyFill="1" applyBorder="1"/>
    <xf numFmtId="164" fontId="20" fillId="4" borderId="11" xfId="0" applyNumberFormat="1" applyFont="1" applyFill="1" applyBorder="1"/>
    <xf numFmtId="164" fontId="20" fillId="4" borderId="12" xfId="0" applyNumberFormat="1" applyFont="1" applyFill="1" applyBorder="1"/>
    <xf numFmtId="164" fontId="26" fillId="8" borderId="52" xfId="0" applyNumberFormat="1" applyFont="1" applyFill="1" applyBorder="1" applyAlignment="1">
      <alignment horizontal="center"/>
    </xf>
    <xf numFmtId="164" fontId="20" fillId="4" borderId="53" xfId="0" applyNumberFormat="1" applyFont="1" applyFill="1" applyBorder="1"/>
    <xf numFmtId="164" fontId="20" fillId="4" borderId="54" xfId="0" applyNumberFormat="1" applyFont="1" applyFill="1" applyBorder="1"/>
    <xf numFmtId="164" fontId="20" fillId="4" borderId="52" xfId="0" applyNumberFormat="1" applyFont="1" applyFill="1" applyBorder="1"/>
    <xf numFmtId="164" fontId="20" fillId="4" borderId="55" xfId="0" applyNumberFormat="1" applyFont="1" applyFill="1" applyBorder="1"/>
    <xf numFmtId="1" fontId="21" fillId="0" borderId="0" xfId="0" applyNumberFormat="1" applyFont="1"/>
    <xf numFmtId="1" fontId="17" fillId="0" borderId="0" xfId="0" applyNumberFormat="1" applyFont="1" applyAlignment="1">
      <alignment horizontal="center" wrapText="1"/>
    </xf>
    <xf numFmtId="1" fontId="17" fillId="0" borderId="1" xfId="0" applyNumberFormat="1" applyFont="1" applyBorder="1"/>
    <xf numFmtId="1" fontId="17" fillId="0" borderId="42" xfId="0" applyNumberFormat="1" applyFont="1" applyBorder="1"/>
    <xf numFmtId="1" fontId="17" fillId="0" borderId="2" xfId="0" applyNumberFormat="1" applyFont="1" applyBorder="1"/>
    <xf numFmtId="0" fontId="17" fillId="0" borderId="0" xfId="0" applyFont="1"/>
    <xf numFmtId="0" fontId="17" fillId="0" borderId="0" xfId="0" applyNumberFormat="1" applyFont="1" applyAlignment="1">
      <alignment horizontal="right"/>
    </xf>
    <xf numFmtId="0" fontId="17" fillId="0" borderId="4" xfId="0" applyNumberFormat="1" applyFont="1" applyBorder="1" applyAlignment="1">
      <alignment horizontal="center"/>
    </xf>
    <xf numFmtId="0" fontId="17" fillId="0" borderId="0" xfId="0" applyNumberFormat="1" applyFont="1" applyBorder="1" applyAlignment="1">
      <alignment horizontal="center"/>
    </xf>
    <xf numFmtId="0" fontId="17" fillId="0" borderId="5" xfId="0" applyNumberFormat="1" applyFont="1" applyBorder="1" applyAlignment="1">
      <alignment horizontal="center"/>
    </xf>
    <xf numFmtId="0" fontId="20" fillId="4" borderId="7" xfId="0" applyFont="1" applyFill="1" applyBorder="1"/>
    <xf numFmtId="0" fontId="20" fillId="4" borderId="50" xfId="0" applyFont="1" applyFill="1" applyBorder="1"/>
    <xf numFmtId="0" fontId="20" fillId="4" borderId="58" xfId="0" applyFont="1" applyFill="1" applyBorder="1"/>
    <xf numFmtId="0" fontId="21" fillId="0" borderId="67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 wrapText="1"/>
    </xf>
    <xf numFmtId="0" fontId="21" fillId="0" borderId="69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23" xfId="0" applyFont="1" applyFill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/>
    </xf>
    <xf numFmtId="0" fontId="21" fillId="0" borderId="70" xfId="0" applyFont="1" applyBorder="1" applyAlignment="1">
      <alignment horizontal="center" vertical="center"/>
    </xf>
    <xf numFmtId="0" fontId="20" fillId="4" borderId="34" xfId="0" applyFont="1" applyFill="1" applyBorder="1"/>
    <xf numFmtId="164" fontId="20" fillId="7" borderId="19" xfId="0" applyNumberFormat="1" applyFont="1" applyFill="1" applyBorder="1" applyAlignment="1">
      <alignment horizontal="center"/>
    </xf>
    <xf numFmtId="164" fontId="20" fillId="4" borderId="35" xfId="0" applyNumberFormat="1" applyFont="1" applyFill="1" applyBorder="1"/>
    <xf numFmtId="164" fontId="19" fillId="4" borderId="36" xfId="0" applyNumberFormat="1" applyFont="1" applyFill="1" applyBorder="1"/>
    <xf numFmtId="164" fontId="20" fillId="4" borderId="49" xfId="0" applyNumberFormat="1" applyFont="1" applyFill="1" applyBorder="1"/>
    <xf numFmtId="0" fontId="20" fillId="0" borderId="34" xfId="0" applyFont="1" applyFill="1" applyBorder="1"/>
    <xf numFmtId="164" fontId="13" fillId="0" borderId="17" xfId="0" applyNumberFormat="1" applyFont="1" applyBorder="1"/>
    <xf numFmtId="164" fontId="25" fillId="0" borderId="36" xfId="0" applyNumberFormat="1" applyFont="1" applyFill="1" applyBorder="1"/>
    <xf numFmtId="164" fontId="25" fillId="0" borderId="35" xfId="0" applyNumberFormat="1" applyFont="1" applyFill="1" applyBorder="1"/>
    <xf numFmtId="164" fontId="26" fillId="0" borderId="35" xfId="0" applyNumberFormat="1" applyFont="1" applyBorder="1"/>
    <xf numFmtId="0" fontId="21" fillId="0" borderId="14" xfId="0" applyFont="1" applyBorder="1"/>
    <xf numFmtId="164" fontId="17" fillId="7" borderId="16" xfId="0" applyNumberFormat="1" applyFont="1" applyFill="1" applyBorder="1" applyAlignment="1">
      <alignment horizontal="center"/>
    </xf>
    <xf numFmtId="164" fontId="13" fillId="0" borderId="35" xfId="0" applyNumberFormat="1" applyFont="1" applyBorder="1"/>
    <xf numFmtId="164" fontId="15" fillId="0" borderId="35" xfId="0" applyNumberFormat="1" applyFont="1" applyBorder="1"/>
    <xf numFmtId="164" fontId="15" fillId="0" borderId="18" xfId="0" applyNumberFormat="1" applyFont="1" applyBorder="1"/>
    <xf numFmtId="164" fontId="22" fillId="0" borderId="18" xfId="0" applyNumberFormat="1" applyFont="1" applyBorder="1"/>
    <xf numFmtId="0" fontId="21" fillId="0" borderId="26" xfId="0" applyFont="1" applyBorder="1"/>
    <xf numFmtId="164" fontId="17" fillId="7" borderId="28" xfId="0" applyNumberFormat="1" applyFont="1" applyFill="1" applyBorder="1" applyAlignment="1">
      <alignment horizontal="center"/>
    </xf>
    <xf numFmtId="164" fontId="15" fillId="0" borderId="29" xfId="0" applyNumberFormat="1" applyFont="1" applyBorder="1"/>
    <xf numFmtId="164" fontId="22" fillId="0" borderId="29" xfId="0" applyNumberFormat="1" applyFont="1" applyBorder="1"/>
    <xf numFmtId="164" fontId="13" fillId="0" borderId="39" xfId="0" applyNumberFormat="1" applyFont="1" applyBorder="1"/>
    <xf numFmtId="0" fontId="21" fillId="0" borderId="20" xfId="0" applyFont="1" applyBorder="1"/>
    <xf numFmtId="164" fontId="17" fillId="7" borderId="24" xfId="0" applyNumberFormat="1" applyFont="1" applyFill="1" applyBorder="1" applyAlignment="1">
      <alignment horizontal="center"/>
    </xf>
    <xf numFmtId="164" fontId="15" fillId="0" borderId="41" xfId="0" applyNumberFormat="1" applyFont="1" applyBorder="1"/>
    <xf numFmtId="164" fontId="15" fillId="0" borderId="21" xfId="0" applyNumberFormat="1" applyFont="1" applyBorder="1"/>
    <xf numFmtId="164" fontId="13" fillId="0" borderId="41" xfId="0" applyNumberFormat="1" applyFont="1" applyBorder="1"/>
    <xf numFmtId="164" fontId="15" fillId="0" borderId="17" xfId="0" applyNumberFormat="1" applyFont="1" applyBorder="1"/>
    <xf numFmtId="164" fontId="15" fillId="0" borderId="45" xfId="0" applyNumberFormat="1" applyFont="1" applyBorder="1"/>
    <xf numFmtId="164" fontId="25" fillId="0" borderId="35" xfId="0" applyNumberFormat="1" applyFont="1" applyBorder="1"/>
    <xf numFmtId="164" fontId="14" fillId="0" borderId="18" xfId="0" applyNumberFormat="1" applyFont="1" applyBorder="1"/>
    <xf numFmtId="164" fontId="15" fillId="0" borderId="25" xfId="0" applyNumberFormat="1" applyFont="1" applyBorder="1"/>
    <xf numFmtId="164" fontId="19" fillId="0" borderId="36" xfId="0" applyNumberFormat="1" applyFont="1" applyFill="1" applyBorder="1"/>
    <xf numFmtId="164" fontId="22" fillId="0" borderId="21" xfId="0" applyNumberFormat="1" applyFont="1" applyBorder="1"/>
    <xf numFmtId="0" fontId="4" fillId="0" borderId="0" xfId="0" applyFont="1" applyFill="1" applyAlignment="1">
      <alignment horizontal="center" wrapText="1"/>
    </xf>
    <xf numFmtId="0" fontId="20" fillId="4" borderId="7" xfId="0" applyFont="1" applyFill="1" applyBorder="1" applyAlignment="1">
      <alignment horizontal="center" vertical="center"/>
    </xf>
    <xf numFmtId="0" fontId="26" fillId="5" borderId="8" xfId="0" applyFont="1" applyFill="1" applyBorder="1" applyAlignment="1">
      <alignment horizontal="center" vertical="center"/>
    </xf>
    <xf numFmtId="164" fontId="20" fillId="7" borderId="9" xfId="0" applyNumberFormat="1" applyFont="1" applyFill="1" applyBorder="1" applyAlignment="1">
      <alignment horizontal="center" vertical="center"/>
    </xf>
    <xf numFmtId="164" fontId="20" fillId="4" borderId="10" xfId="0" applyNumberFormat="1" applyFont="1" applyFill="1" applyBorder="1" applyAlignment="1">
      <alignment horizontal="center" vertical="center"/>
    </xf>
    <xf numFmtId="164" fontId="19" fillId="4" borderId="11" xfId="0" applyNumberFormat="1" applyFont="1" applyFill="1" applyBorder="1" applyAlignment="1">
      <alignment horizontal="center" vertical="center"/>
    </xf>
    <xf numFmtId="164" fontId="20" fillId="4" borderId="12" xfId="0" applyNumberFormat="1" applyFont="1" applyFill="1" applyBorder="1" applyAlignment="1">
      <alignment horizontal="center" vertical="center"/>
    </xf>
    <xf numFmtId="164" fontId="19" fillId="2" borderId="13" xfId="0" applyNumberFormat="1" applyFont="1" applyFill="1" applyBorder="1" applyAlignment="1">
      <alignment horizontal="center" vertical="center"/>
    </xf>
    <xf numFmtId="164" fontId="17" fillId="0" borderId="0" xfId="0" applyNumberFormat="1" applyFont="1" applyAlignment="1">
      <alignment horizontal="center"/>
    </xf>
    <xf numFmtId="0" fontId="3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0" fillId="4" borderId="8" xfId="0" applyFont="1" applyFill="1" applyBorder="1" applyAlignment="1">
      <alignment horizontal="center" vertical="center"/>
    </xf>
    <xf numFmtId="0" fontId="20" fillId="4" borderId="51" xfId="0" applyFont="1" applyFill="1" applyBorder="1" applyAlignment="1">
      <alignment horizontal="center" vertical="center"/>
    </xf>
    <xf numFmtId="0" fontId="20" fillId="4" borderId="59" xfId="0" applyFont="1" applyFill="1" applyBorder="1" applyAlignment="1">
      <alignment horizontal="center" vertical="center"/>
    </xf>
    <xf numFmtId="0" fontId="26" fillId="5" borderId="40" xfId="0" applyFont="1" applyFill="1" applyBorder="1" applyAlignment="1">
      <alignment horizontal="center" vertical="center"/>
    </xf>
    <xf numFmtId="0" fontId="26" fillId="0" borderId="40" xfId="0" applyFont="1" applyFill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1" fontId="17" fillId="0" borderId="0" xfId="0" applyNumberFormat="1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6" fillId="0" borderId="40" xfId="0" applyFont="1" applyFill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165" fontId="17" fillId="0" borderId="27" xfId="0" applyNumberFormat="1" applyFont="1" applyBorder="1" applyAlignment="1">
      <alignment horizontal="center" vertical="center"/>
    </xf>
    <xf numFmtId="0" fontId="19" fillId="4" borderId="31" xfId="0" applyFont="1" applyFill="1" applyBorder="1" applyAlignment="1">
      <alignment horizontal="center" vertical="center"/>
    </xf>
    <xf numFmtId="164" fontId="16" fillId="0" borderId="17" xfId="0" applyNumberFormat="1" applyFont="1" applyBorder="1"/>
    <xf numFmtId="164" fontId="16" fillId="0" borderId="35" xfId="0" applyNumberFormat="1" applyFont="1" applyBorder="1"/>
    <xf numFmtId="164" fontId="16" fillId="0" borderId="41" xfId="0" applyNumberFormat="1" applyFont="1" applyBorder="1"/>
    <xf numFmtId="164" fontId="16" fillId="0" borderId="39" xfId="0" applyNumberFormat="1" applyFont="1" applyBorder="1"/>
    <xf numFmtId="164" fontId="22" fillId="0" borderId="36" xfId="0" applyNumberFormat="1" applyFont="1" applyBorder="1"/>
    <xf numFmtId="164" fontId="17" fillId="7" borderId="19" xfId="0" applyNumberFormat="1" applyFont="1" applyFill="1" applyBorder="1" applyAlignment="1">
      <alignment horizontal="center"/>
    </xf>
    <xf numFmtId="164" fontId="24" fillId="4" borderId="11" xfId="0" applyNumberFormat="1" applyFont="1" applyFill="1" applyBorder="1"/>
    <xf numFmtId="164" fontId="19" fillId="7" borderId="32" xfId="0" applyNumberFormat="1" applyFont="1" applyFill="1" applyBorder="1" applyAlignment="1">
      <alignment horizontal="center"/>
    </xf>
    <xf numFmtId="2" fontId="19" fillId="4" borderId="30" xfId="0" applyNumberFormat="1" applyFont="1" applyFill="1" applyBorder="1"/>
    <xf numFmtId="2" fontId="19" fillId="4" borderId="47" xfId="0" applyNumberFormat="1" applyFont="1" applyFill="1" applyBorder="1"/>
    <xf numFmtId="164" fontId="19" fillId="4" borderId="32" xfId="0" applyNumberFormat="1" applyFont="1" applyFill="1" applyBorder="1"/>
    <xf numFmtId="2" fontId="19" fillId="4" borderId="33" xfId="0" applyNumberFormat="1" applyFont="1" applyFill="1" applyBorder="1"/>
    <xf numFmtId="1" fontId="10" fillId="0" borderId="0" xfId="0" applyNumberFormat="1" applyFont="1" applyAlignment="1">
      <alignment horizontal="center"/>
    </xf>
    <xf numFmtId="164" fontId="17" fillId="0" borderId="65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65" fontId="10" fillId="0" borderId="0" xfId="0" applyNumberFormat="1" applyFont="1" applyAlignment="1">
      <alignment horizontal="center"/>
    </xf>
    <xf numFmtId="1" fontId="22" fillId="0" borderId="3" xfId="0" applyNumberFormat="1" applyFont="1" applyFill="1" applyBorder="1" applyAlignment="1">
      <alignment horizontal="center" vertical="center" wrapText="1"/>
    </xf>
    <xf numFmtId="0" fontId="22" fillId="0" borderId="6" xfId="0" applyNumberFormat="1" applyFont="1" applyFill="1" applyBorder="1" applyAlignment="1">
      <alignment horizontal="center" vertical="center"/>
    </xf>
    <xf numFmtId="164" fontId="20" fillId="2" borderId="13" xfId="0" applyNumberFormat="1" applyFont="1" applyFill="1" applyBorder="1" applyAlignment="1">
      <alignment horizontal="center" vertical="center"/>
    </xf>
    <xf numFmtId="164" fontId="20" fillId="2" borderId="56" xfId="0" applyNumberFormat="1" applyFont="1" applyFill="1" applyBorder="1" applyAlignment="1">
      <alignment horizontal="center" vertical="center"/>
    </xf>
    <xf numFmtId="164" fontId="19" fillId="2" borderId="64" xfId="0" applyNumberFormat="1" applyFont="1" applyFill="1" applyBorder="1" applyAlignment="1">
      <alignment horizontal="center" vertical="center"/>
    </xf>
    <xf numFmtId="164" fontId="19" fillId="2" borderId="57" xfId="0" applyNumberFormat="1" applyFont="1" applyFill="1" applyBorder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64" fontId="25" fillId="4" borderId="10" xfId="0" applyNumberFormat="1" applyFont="1" applyFill="1" applyBorder="1" applyAlignment="1">
      <alignment horizontal="center" vertical="center"/>
    </xf>
    <xf numFmtId="164" fontId="25" fillId="4" borderId="43" xfId="0" applyNumberFormat="1" applyFont="1" applyFill="1" applyBorder="1" applyAlignment="1">
      <alignment horizontal="center" vertical="center"/>
    </xf>
    <xf numFmtId="164" fontId="20" fillId="0" borderId="19" xfId="0" applyNumberFormat="1" applyFont="1" applyFill="1" applyBorder="1" applyAlignment="1">
      <alignment horizontal="center"/>
    </xf>
    <xf numFmtId="164" fontId="16" fillId="0" borderId="35" xfId="0" applyNumberFormat="1" applyFont="1" applyFill="1" applyBorder="1"/>
    <xf numFmtId="165" fontId="21" fillId="0" borderId="26" xfId="0" applyNumberFormat="1" applyFont="1" applyBorder="1"/>
    <xf numFmtId="0" fontId="19" fillId="4" borderId="30" xfId="0" applyFont="1" applyFill="1" applyBorder="1"/>
    <xf numFmtId="164" fontId="19" fillId="6" borderId="13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Alignment="1">
      <alignment wrapText="1"/>
    </xf>
    <xf numFmtId="164" fontId="25" fillId="4" borderId="10" xfId="0" applyNumberFormat="1" applyFont="1" applyFill="1" applyBorder="1"/>
    <xf numFmtId="164" fontId="25" fillId="4" borderId="43" xfId="0" applyNumberFormat="1" applyFont="1" applyFill="1" applyBorder="1"/>
    <xf numFmtId="164" fontId="27" fillId="4" borderId="61" xfId="0" applyNumberFormat="1" applyFont="1" applyFill="1" applyBorder="1"/>
    <xf numFmtId="164" fontId="27" fillId="4" borderId="62" xfId="0" applyNumberFormat="1" applyFont="1" applyFill="1" applyBorder="1"/>
    <xf numFmtId="164" fontId="27" fillId="4" borderId="60" xfId="0" applyNumberFormat="1" applyFont="1" applyFill="1" applyBorder="1"/>
    <xf numFmtId="164" fontId="28" fillId="4" borderId="35" xfId="0" applyNumberFormat="1" applyFont="1" applyFill="1" applyBorder="1"/>
    <xf numFmtId="164" fontId="28" fillId="4" borderId="45" xfId="0" applyNumberFormat="1" applyFont="1" applyFill="1" applyBorder="1"/>
    <xf numFmtId="164" fontId="27" fillId="4" borderId="36" xfId="0" applyNumberFormat="1" applyFont="1" applyFill="1" applyBorder="1"/>
    <xf numFmtId="164" fontId="27" fillId="4" borderId="11" xfId="0" applyNumberFormat="1" applyFont="1" applyFill="1" applyBorder="1" applyAlignment="1">
      <alignment horizontal="center" vertical="center"/>
    </xf>
    <xf numFmtId="164" fontId="27" fillId="4" borderId="10" xfId="0" applyNumberFormat="1" applyFont="1" applyFill="1" applyBorder="1" applyAlignment="1">
      <alignment horizontal="center" vertical="center"/>
    </xf>
    <xf numFmtId="164" fontId="27" fillId="4" borderId="11" xfId="0" applyNumberFormat="1" applyFont="1" applyFill="1" applyBorder="1"/>
    <xf numFmtId="164" fontId="27" fillId="4" borderId="10" xfId="0" applyNumberFormat="1" applyFont="1" applyFill="1" applyBorder="1"/>
    <xf numFmtId="164" fontId="29" fillId="0" borderId="17" xfId="0" applyNumberFormat="1" applyFont="1" applyBorder="1"/>
    <xf numFmtId="164" fontId="29" fillId="0" borderId="45" xfId="0" applyNumberFormat="1" applyFont="1" applyBorder="1"/>
    <xf numFmtId="164" fontId="29" fillId="0" borderId="36" xfId="0" applyNumberFormat="1" applyFont="1" applyFill="1" applyBorder="1"/>
    <xf numFmtId="164" fontId="29" fillId="0" borderId="35" xfId="0" applyNumberFormat="1" applyFont="1" applyFill="1" applyBorder="1"/>
    <xf numFmtId="164" fontId="29" fillId="0" borderId="45" xfId="0" applyNumberFormat="1" applyFont="1" applyFill="1" applyBorder="1"/>
    <xf numFmtId="164" fontId="29" fillId="0" borderId="35" xfId="0" applyNumberFormat="1" applyFont="1" applyBorder="1"/>
    <xf numFmtId="164" fontId="29" fillId="0" borderId="18" xfId="0" applyNumberFormat="1" applyFont="1" applyBorder="1"/>
    <xf numFmtId="164" fontId="29" fillId="0" borderId="36" xfId="0" applyNumberFormat="1" applyFont="1" applyBorder="1"/>
    <xf numFmtId="164" fontId="29" fillId="0" borderId="44" xfId="0" applyNumberFormat="1" applyFont="1" applyBorder="1"/>
    <xf numFmtId="164" fontId="29" fillId="0" borderId="46" xfId="0" applyNumberFormat="1" applyFont="1" applyBorder="1"/>
    <xf numFmtId="164" fontId="29" fillId="0" borderId="29" xfId="0" applyNumberFormat="1" applyFont="1" applyBorder="1"/>
    <xf numFmtId="164" fontId="17" fillId="0" borderId="19" xfId="0" applyNumberFormat="1" applyFont="1" applyFill="1" applyBorder="1" applyAlignment="1">
      <alignment horizontal="center"/>
    </xf>
    <xf numFmtId="166" fontId="10" fillId="0" borderId="0" xfId="0" applyNumberFormat="1" applyFont="1"/>
    <xf numFmtId="2" fontId="10" fillId="0" borderId="0" xfId="0" applyNumberFormat="1" applyFont="1"/>
    <xf numFmtId="164" fontId="16" fillId="0" borderId="4" xfId="0" applyNumberFormat="1" applyFont="1" applyBorder="1"/>
    <xf numFmtId="164" fontId="23" fillId="0" borderId="36" xfId="0" applyNumberFormat="1" applyFont="1" applyBorder="1" applyAlignment="1">
      <alignment horizontal="center" vertical="center"/>
    </xf>
    <xf numFmtId="164" fontId="31" fillId="0" borderId="49" xfId="0" applyNumberFormat="1" applyFont="1" applyFill="1" applyBorder="1" applyAlignment="1">
      <alignment horizontal="center" vertical="center"/>
    </xf>
    <xf numFmtId="164" fontId="32" fillId="0" borderId="13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17" fillId="0" borderId="71" xfId="0" applyFont="1" applyBorder="1" applyAlignment="1">
      <alignment horizontal="center" vertical="center" wrapText="1"/>
    </xf>
    <xf numFmtId="164" fontId="15" fillId="0" borderId="39" xfId="0" applyNumberFormat="1" applyFont="1" applyBorder="1"/>
    <xf numFmtId="0" fontId="16" fillId="0" borderId="15" xfId="0" applyFont="1" applyBorder="1" applyAlignment="1">
      <alignment horizontal="center" vertical="center" wrapText="1"/>
    </xf>
    <xf numFmtId="0" fontId="3" fillId="0" borderId="0" xfId="0" applyFont="1" applyFill="1"/>
    <xf numFmtId="0" fontId="4" fillId="0" borderId="0" xfId="0" applyFont="1" applyFill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64" fontId="14" fillId="0" borderId="36" xfId="0" applyNumberFormat="1" applyFont="1" applyFill="1" applyBorder="1" applyAlignment="1">
      <alignment horizontal="center" vertical="center"/>
    </xf>
    <xf numFmtId="164" fontId="25" fillId="4" borderId="36" xfId="0" applyNumberFormat="1" applyFont="1" applyFill="1" applyBorder="1"/>
    <xf numFmtId="164" fontId="14" fillId="0" borderId="29" xfId="0" applyNumberFormat="1" applyFont="1" applyBorder="1"/>
    <xf numFmtId="164" fontId="14" fillId="0" borderId="21" xfId="0" applyNumberFormat="1" applyFont="1" applyBorder="1"/>
    <xf numFmtId="164" fontId="14" fillId="0" borderId="36" xfId="0" applyNumberFormat="1" applyFont="1" applyFill="1" applyBorder="1"/>
    <xf numFmtId="164" fontId="14" fillId="0" borderId="36" xfId="0" applyNumberFormat="1" applyFont="1" applyBorder="1"/>
    <xf numFmtId="164" fontId="25" fillId="4" borderId="11" xfId="0" applyNumberFormat="1" applyFont="1" applyFill="1" applyBorder="1"/>
    <xf numFmtId="164" fontId="25" fillId="4" borderId="60" xfId="0" applyNumberFormat="1" applyFont="1" applyFill="1" applyBorder="1"/>
    <xf numFmtId="164" fontId="25" fillId="4" borderId="11" xfId="0" applyNumberFormat="1" applyFont="1" applyFill="1" applyBorder="1" applyAlignment="1">
      <alignment horizontal="center" vertical="center"/>
    </xf>
    <xf numFmtId="164" fontId="4" fillId="0" borderId="0" xfId="0" applyNumberFormat="1" applyFont="1" applyAlignment="1">
      <alignment horizontal="center"/>
    </xf>
    <xf numFmtId="164" fontId="20" fillId="4" borderId="79" xfId="0" applyNumberFormat="1" applyFont="1" applyFill="1" applyBorder="1"/>
    <xf numFmtId="164" fontId="20" fillId="4" borderId="80" xfId="0" applyNumberFormat="1" applyFont="1" applyFill="1" applyBorder="1"/>
    <xf numFmtId="164" fontId="19" fillId="4" borderId="81" xfId="0" applyNumberFormat="1" applyFont="1" applyFill="1" applyBorder="1"/>
    <xf numFmtId="164" fontId="22" fillId="0" borderId="37" xfId="0" applyNumberFormat="1" applyFont="1" applyFill="1" applyBorder="1" applyAlignment="1">
      <alignment horizontal="center" vertical="center"/>
    </xf>
    <xf numFmtId="164" fontId="22" fillId="0" borderId="37" xfId="0" applyNumberFormat="1" applyFont="1" applyBorder="1" applyAlignment="1">
      <alignment horizontal="center" vertical="center"/>
    </xf>
    <xf numFmtId="164" fontId="22" fillId="0" borderId="5" xfId="0" applyNumberFormat="1" applyFont="1" applyBorder="1" applyAlignment="1">
      <alignment horizontal="center" vertical="center"/>
    </xf>
    <xf numFmtId="164" fontId="19" fillId="4" borderId="37" xfId="0" applyNumberFormat="1" applyFont="1" applyFill="1" applyBorder="1"/>
    <xf numFmtId="164" fontId="19" fillId="0" borderId="37" xfId="0" applyNumberFormat="1" applyFont="1" applyFill="1" applyBorder="1"/>
    <xf numFmtId="164" fontId="22" fillId="0" borderId="37" xfId="0" applyNumberFormat="1" applyFont="1" applyBorder="1"/>
    <xf numFmtId="164" fontId="22" fillId="0" borderId="5" xfId="0" applyNumberFormat="1" applyFont="1" applyBorder="1"/>
    <xf numFmtId="164" fontId="19" fillId="4" borderId="79" xfId="0" applyNumberFormat="1" applyFont="1" applyFill="1" applyBorder="1" applyAlignment="1">
      <alignment horizontal="center" vertical="center"/>
    </xf>
    <xf numFmtId="164" fontId="24" fillId="4" borderId="79" xfId="0" applyNumberFormat="1" applyFont="1" applyFill="1" applyBorder="1"/>
    <xf numFmtId="164" fontId="19" fillId="4" borderId="0" xfId="0" applyNumberFormat="1" applyFont="1" applyFill="1" applyBorder="1"/>
    <xf numFmtId="0" fontId="22" fillId="0" borderId="0" xfId="0" applyFont="1" applyFill="1" applyBorder="1" applyAlignment="1">
      <alignment horizontal="center" vertical="center" wrapText="1"/>
    </xf>
    <xf numFmtId="0" fontId="21" fillId="0" borderId="82" xfId="0" applyFont="1" applyBorder="1" applyAlignment="1">
      <alignment horizontal="center" vertical="center"/>
    </xf>
    <xf numFmtId="164" fontId="4" fillId="7" borderId="83" xfId="0" applyNumberFormat="1" applyFont="1" applyFill="1" applyBorder="1" applyAlignment="1">
      <alignment horizontal="center" vertical="center"/>
    </xf>
    <xf numFmtId="164" fontId="6" fillId="0" borderId="39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8" fillId="0" borderId="84" xfId="0" applyNumberFormat="1" applyFont="1" applyBorder="1" applyAlignment="1">
      <alignment horizontal="center" vertical="center"/>
    </xf>
    <xf numFmtId="164" fontId="10" fillId="0" borderId="39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64" fontId="7" fillId="0" borderId="39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164" fontId="22" fillId="0" borderId="84" xfId="0" applyNumberFormat="1" applyFont="1" applyBorder="1" applyAlignment="1">
      <alignment horizontal="center" vertical="center"/>
    </xf>
    <xf numFmtId="164" fontId="32" fillId="0" borderId="57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4" fontId="34" fillId="0" borderId="36" xfId="0" applyNumberFormat="1" applyFont="1" applyFill="1" applyBorder="1" applyAlignment="1">
      <alignment horizontal="center" vertical="center"/>
    </xf>
    <xf numFmtId="164" fontId="34" fillId="0" borderId="36" xfId="0" applyNumberFormat="1" applyFont="1" applyBorder="1" applyAlignment="1">
      <alignment horizontal="center" vertical="center"/>
    </xf>
    <xf numFmtId="164" fontId="34" fillId="0" borderId="75" xfId="0" applyNumberFormat="1" applyFont="1" applyBorder="1" applyAlignment="1">
      <alignment horizontal="center" vertical="center"/>
    </xf>
    <xf numFmtId="164" fontId="19" fillId="0" borderId="5" xfId="0" applyNumberFormat="1" applyFont="1" applyBorder="1" applyAlignment="1">
      <alignment horizontal="center" vertical="center"/>
    </xf>
    <xf numFmtId="164" fontId="35" fillId="0" borderId="36" xfId="0" applyNumberFormat="1" applyFont="1" applyFill="1" applyBorder="1"/>
    <xf numFmtId="164" fontId="34" fillId="0" borderId="18" xfId="0" applyNumberFormat="1" applyFont="1" applyBorder="1"/>
    <xf numFmtId="164" fontId="34" fillId="0" borderId="36" xfId="0" applyNumberFormat="1" applyFont="1" applyBorder="1"/>
    <xf numFmtId="0" fontId="26" fillId="5" borderId="8" xfId="0" applyFont="1" applyFill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 wrapText="1"/>
    </xf>
    <xf numFmtId="164" fontId="24" fillId="4" borderId="79" xfId="0" applyNumberFormat="1" applyFont="1" applyFill="1" applyBorder="1" applyAlignment="1">
      <alignment horizontal="center" vertical="center"/>
    </xf>
    <xf numFmtId="0" fontId="4" fillId="2" borderId="0" xfId="0" applyFont="1" applyFill="1"/>
    <xf numFmtId="0" fontId="33" fillId="10" borderId="0" xfId="0" applyFont="1" applyFill="1" applyAlignment="1">
      <alignment horizontal="center"/>
    </xf>
    <xf numFmtId="0" fontId="10" fillId="10" borderId="0" xfId="0" applyFont="1" applyFill="1"/>
    <xf numFmtId="0" fontId="4" fillId="10" borderId="0" xfId="0" applyFont="1" applyFill="1" applyAlignment="1">
      <alignment horizontal="center"/>
    </xf>
    <xf numFmtId="0" fontId="22" fillId="10" borderId="0" xfId="0" applyFont="1" applyFill="1" applyBorder="1" applyAlignment="1">
      <alignment horizontal="center" vertical="center" wrapText="1"/>
    </xf>
    <xf numFmtId="0" fontId="10" fillId="10" borderId="0" xfId="0" applyFont="1" applyFill="1" applyBorder="1" applyAlignment="1">
      <alignment horizontal="center" vertical="center" wrapText="1"/>
    </xf>
    <xf numFmtId="0" fontId="3" fillId="10" borderId="74" xfId="0" applyFont="1" applyFill="1" applyBorder="1" applyAlignment="1">
      <alignment horizontal="center" vertical="center" wrapText="1"/>
    </xf>
    <xf numFmtId="0" fontId="4" fillId="10" borderId="7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21" fillId="0" borderId="45" xfId="0" applyNumberFormat="1" applyFont="1" applyBorder="1" applyAlignment="1">
      <alignment horizontal="center" vertical="center"/>
    </xf>
    <xf numFmtId="164" fontId="10" fillId="0" borderId="74" xfId="0" applyNumberFormat="1" applyFont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164" fontId="25" fillId="0" borderId="45" xfId="0" applyNumberFormat="1" applyFont="1" applyFill="1" applyBorder="1"/>
    <xf numFmtId="164" fontId="15" fillId="0" borderId="0" xfId="0" applyNumberFormat="1" applyFont="1" applyBorder="1"/>
    <xf numFmtId="164" fontId="15" fillId="0" borderId="85" xfId="0" applyNumberFormat="1" applyFont="1" applyBorder="1"/>
    <xf numFmtId="164" fontId="27" fillId="4" borderId="43" xfId="0" applyNumberFormat="1" applyFont="1" applyFill="1" applyBorder="1" applyAlignment="1">
      <alignment horizontal="center" vertical="center"/>
    </xf>
    <xf numFmtId="164" fontId="27" fillId="4" borderId="43" xfId="0" applyNumberFormat="1" applyFont="1" applyFill="1" applyBorder="1"/>
    <xf numFmtId="164" fontId="29" fillId="0" borderId="0" xfId="0" applyNumberFormat="1" applyFont="1" applyBorder="1"/>
    <xf numFmtId="0" fontId="33" fillId="0" borderId="0" xfId="0" applyFont="1" applyFill="1" applyAlignment="1">
      <alignment horizontal="center"/>
    </xf>
    <xf numFmtId="165" fontId="4" fillId="11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 wrapText="1"/>
    </xf>
    <xf numFmtId="0" fontId="10" fillId="2" borderId="0" xfId="0" applyFont="1" applyFill="1"/>
    <xf numFmtId="0" fontId="36" fillId="0" borderId="15" xfId="0" applyFont="1" applyBorder="1"/>
    <xf numFmtId="0" fontId="36" fillId="0" borderId="15" xfId="0" applyFont="1" applyBorder="1" applyAlignment="1">
      <alignment horizontal="center" vertical="center"/>
    </xf>
    <xf numFmtId="0" fontId="37" fillId="0" borderId="15" xfId="0" applyFont="1" applyBorder="1"/>
    <xf numFmtId="0" fontId="36" fillId="0" borderId="0" xfId="0" applyFont="1" applyBorder="1"/>
    <xf numFmtId="0" fontId="38" fillId="0" borderId="0" xfId="0" applyFont="1"/>
    <xf numFmtId="0" fontId="36" fillId="3" borderId="15" xfId="0" applyFont="1" applyFill="1" applyBorder="1"/>
    <xf numFmtId="0" fontId="36" fillId="3" borderId="15" xfId="0" applyFont="1" applyFill="1" applyBorder="1" applyAlignment="1">
      <alignment horizontal="center" vertical="center"/>
    </xf>
    <xf numFmtId="0" fontId="37" fillId="9" borderId="40" xfId="0" applyFont="1" applyFill="1" applyBorder="1"/>
    <xf numFmtId="0" fontId="36" fillId="3" borderId="0" xfId="0" applyFont="1" applyFill="1" applyBorder="1"/>
    <xf numFmtId="0" fontId="36" fillId="3" borderId="0" xfId="0" applyFont="1" applyFill="1" applyAlignment="1">
      <alignment horizontal="center" vertical="center"/>
    </xf>
    <xf numFmtId="0" fontId="39" fillId="0" borderId="0" xfId="0" applyFont="1" applyAlignment="1">
      <alignment horizontal="center" vertical="center"/>
    </xf>
    <xf numFmtId="167" fontId="36" fillId="0" borderId="15" xfId="0" applyNumberFormat="1" applyFont="1" applyBorder="1" applyAlignment="1">
      <alignment horizontal="center" vertical="center"/>
    </xf>
    <xf numFmtId="167" fontId="36" fillId="0" borderId="15" xfId="0" applyNumberFormat="1" applyFont="1" applyBorder="1"/>
    <xf numFmtId="166" fontId="36" fillId="0" borderId="15" xfId="0" applyNumberFormat="1" applyFont="1" applyBorder="1"/>
    <xf numFmtId="164" fontId="37" fillId="0" borderId="40" xfId="0" applyNumberFormat="1" applyFont="1" applyBorder="1"/>
    <xf numFmtId="166" fontId="36" fillId="0" borderId="0" xfId="0" applyNumberFormat="1" applyFont="1"/>
    <xf numFmtId="166" fontId="39" fillId="0" borderId="0" xfId="0" applyNumberFormat="1" applyFont="1" applyAlignment="1">
      <alignment horizontal="center" vertical="center"/>
    </xf>
    <xf numFmtId="167" fontId="37" fillId="0" borderId="15" xfId="0" applyNumberFormat="1" applyFont="1" applyBorder="1" applyAlignment="1">
      <alignment horizontal="center" vertical="center"/>
    </xf>
    <xf numFmtId="167" fontId="37" fillId="0" borderId="38" xfId="0" applyNumberFormat="1" applyFont="1" applyBorder="1"/>
    <xf numFmtId="166" fontId="37" fillId="0" borderId="38" xfId="0" applyNumberFormat="1" applyFont="1" applyBorder="1"/>
    <xf numFmtId="164" fontId="37" fillId="0" borderId="48" xfId="0" applyNumberFormat="1" applyFont="1" applyBorder="1"/>
    <xf numFmtId="166" fontId="37" fillId="0" borderId="0" xfId="0" applyNumberFormat="1" applyFont="1" applyBorder="1"/>
    <xf numFmtId="166" fontId="36" fillId="0" borderId="0" xfId="0" applyNumberFormat="1" applyFont="1" applyBorder="1"/>
    <xf numFmtId="166" fontId="36" fillId="11" borderId="0" xfId="0" applyNumberFormat="1" applyFont="1" applyFill="1"/>
  </cellXfs>
  <cellStyles count="14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787400</xdr:colOff>
      <xdr:row>93</xdr:row>
      <xdr:rowOff>0</xdr:rowOff>
    </xdr:from>
    <xdr:ext cx="876300" cy="423565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1061700" y="16357600"/>
          <a:ext cx="876300" cy="423565"/>
        </a:xfrm>
        <a:prstGeom prst="rect">
          <a:avLst/>
        </a:prstGeom>
        <a:solidFill>
          <a:srgbClr val="CCFFC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n-US" sz="2400" b="1"/>
            <a:t>Year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64"/>
  <sheetViews>
    <sheetView tabSelected="1" topLeftCell="A41" zoomScale="50" zoomScaleNormal="50" zoomScalePageLayoutView="75" workbookViewId="0">
      <selection activeCell="I63" sqref="I63"/>
    </sheetView>
  </sheetViews>
  <sheetFormatPr baseColWidth="10" defaultRowHeight="34"/>
  <cols>
    <col min="1" max="1" width="28.1640625" style="1" customWidth="1"/>
    <col min="2" max="2" width="65.1640625" style="150" customWidth="1"/>
    <col min="3" max="3" width="23.6640625" style="1" customWidth="1"/>
    <col min="4" max="4" width="17.1640625" style="1" customWidth="1"/>
    <col min="5" max="5" width="0" style="1" hidden="1" customWidth="1"/>
    <col min="6" max="6" width="19.1640625" style="1" customWidth="1"/>
    <col min="7" max="8" width="23.1640625" style="1" customWidth="1"/>
    <col min="9" max="10" width="25.5" style="1" customWidth="1"/>
    <col min="11" max="11" width="11.5" style="1" bestFit="1" customWidth="1"/>
    <col min="12" max="14" width="11.1640625" style="1" bestFit="1" customWidth="1"/>
    <col min="15" max="15" width="14.5" style="1" bestFit="1" customWidth="1"/>
    <col min="16" max="17" width="14.5" style="1" customWidth="1"/>
    <col min="18" max="18" width="23.5" style="178" customWidth="1"/>
    <col min="19" max="19" width="23.6640625" style="137" customWidth="1"/>
    <col min="20" max="20" width="20.6640625" style="1" customWidth="1"/>
    <col min="21" max="21" width="28.83203125" style="1" customWidth="1"/>
    <col min="22" max="16384" width="10.83203125" style="1"/>
  </cols>
  <sheetData>
    <row r="1" spans="1:21" ht="105">
      <c r="A1" s="72"/>
      <c r="B1" s="149"/>
      <c r="C1" s="73" t="s">
        <v>45</v>
      </c>
      <c r="D1" s="74">
        <v>2016</v>
      </c>
      <c r="E1" s="75"/>
      <c r="F1" s="76"/>
      <c r="G1" s="74">
        <v>2017</v>
      </c>
      <c r="H1" s="75"/>
      <c r="I1" s="76"/>
      <c r="J1" s="74">
        <v>2018</v>
      </c>
      <c r="K1" s="76"/>
      <c r="L1" s="74">
        <v>2019</v>
      </c>
      <c r="M1" s="76"/>
      <c r="N1" s="74">
        <v>2020</v>
      </c>
      <c r="O1" s="76"/>
      <c r="P1" s="76"/>
      <c r="Q1" s="76"/>
      <c r="R1" s="171" t="s">
        <v>38</v>
      </c>
      <c r="S1" s="167"/>
      <c r="T1" s="7" t="s">
        <v>61</v>
      </c>
      <c r="U1" s="8" t="s">
        <v>40</v>
      </c>
    </row>
    <row r="2" spans="1:21" ht="35" thickBot="1">
      <c r="A2" s="77" t="s">
        <v>4</v>
      </c>
      <c r="C2" s="78" t="s">
        <v>5</v>
      </c>
      <c r="D2" s="79" t="s">
        <v>6</v>
      </c>
      <c r="E2" s="80"/>
      <c r="F2" s="81" t="s">
        <v>5</v>
      </c>
      <c r="G2" s="79" t="s">
        <v>6</v>
      </c>
      <c r="H2" s="80"/>
      <c r="I2" s="81" t="s">
        <v>5</v>
      </c>
      <c r="J2" s="79" t="s">
        <v>6</v>
      </c>
      <c r="K2" s="81" t="s">
        <v>5</v>
      </c>
      <c r="L2" s="79" t="s">
        <v>6</v>
      </c>
      <c r="M2" s="81" t="s">
        <v>5</v>
      </c>
      <c r="N2" s="79" t="s">
        <v>6</v>
      </c>
      <c r="O2" s="81" t="s">
        <v>5</v>
      </c>
      <c r="P2" s="81"/>
      <c r="Q2" s="81"/>
      <c r="R2" s="172" t="s">
        <v>5</v>
      </c>
    </row>
    <row r="3" spans="1:21" ht="36" thickTop="1" thickBot="1">
      <c r="A3" s="82" t="s">
        <v>11</v>
      </c>
      <c r="B3" s="141" t="s">
        <v>7</v>
      </c>
      <c r="C3" s="62">
        <v>887</v>
      </c>
      <c r="D3" s="63"/>
      <c r="E3" s="64"/>
      <c r="F3" s="65">
        <v>34</v>
      </c>
      <c r="G3" s="63"/>
      <c r="H3" s="64"/>
      <c r="I3" s="65">
        <v>228</v>
      </c>
      <c r="J3" s="63"/>
      <c r="K3" s="65">
        <v>0</v>
      </c>
      <c r="L3" s="63"/>
      <c r="M3" s="65">
        <v>0</v>
      </c>
      <c r="N3" s="66"/>
      <c r="O3" s="65">
        <v>0</v>
      </c>
      <c r="P3" s="239"/>
      <c r="Q3" s="239"/>
      <c r="R3" s="173">
        <f>F3+I3+K3+M3</f>
        <v>262</v>
      </c>
      <c r="S3" s="140"/>
      <c r="T3" s="3"/>
    </row>
    <row r="4" spans="1:21" ht="36" thickTop="1" thickBot="1">
      <c r="A4" s="83" t="s">
        <v>1</v>
      </c>
      <c r="B4" s="142" t="s">
        <v>7</v>
      </c>
      <c r="C4" s="67">
        <v>614</v>
      </c>
      <c r="D4" s="68"/>
      <c r="E4" s="69"/>
      <c r="F4" s="70">
        <v>84</v>
      </c>
      <c r="G4" s="68"/>
      <c r="H4" s="69"/>
      <c r="I4" s="70">
        <v>605</v>
      </c>
      <c r="J4" s="68"/>
      <c r="K4" s="70">
        <v>0</v>
      </c>
      <c r="L4" s="68"/>
      <c r="M4" s="70">
        <v>0</v>
      </c>
      <c r="N4" s="71"/>
      <c r="O4" s="70">
        <v>0</v>
      </c>
      <c r="P4" s="240"/>
      <c r="Q4" s="240"/>
      <c r="R4" s="174">
        <f>F4+I4+K4+M4</f>
        <v>689</v>
      </c>
      <c r="S4" s="140"/>
    </row>
    <row r="5" spans="1:21" ht="36" thickTop="1" thickBot="1">
      <c r="A5" s="84" t="s">
        <v>2</v>
      </c>
      <c r="B5" s="143" t="s">
        <v>7</v>
      </c>
      <c r="C5" s="52">
        <f>SUM(C6:C17)</f>
        <v>452</v>
      </c>
      <c r="D5" s="189"/>
      <c r="E5" s="190"/>
      <c r="F5" s="191">
        <f>SUM(F6:F17)</f>
        <v>70</v>
      </c>
      <c r="G5" s="189"/>
      <c r="H5" s="190"/>
      <c r="I5" s="191">
        <f>SUM(I6:I13)</f>
        <v>108</v>
      </c>
      <c r="J5" s="189"/>
      <c r="K5" s="191">
        <f>SUM(K6:K17)</f>
        <v>234</v>
      </c>
      <c r="L5" s="53"/>
      <c r="M5" s="236">
        <f>SUM(M6:M19)</f>
        <v>70</v>
      </c>
      <c r="N5" s="55"/>
      <c r="O5" s="54">
        <f>SUM(O6:O19)</f>
        <v>168</v>
      </c>
      <c r="P5" s="241"/>
      <c r="Q5" s="241"/>
      <c r="R5" s="175">
        <f>SUM(R6:R19)</f>
        <v>650</v>
      </c>
      <c r="S5" s="168">
        <f>F5+I5+K5+M5+O5</f>
        <v>650</v>
      </c>
      <c r="T5" s="4"/>
      <c r="U5" s="5"/>
    </row>
    <row r="6" spans="1:21" ht="37" thickTop="1" thickBot="1">
      <c r="A6" s="85"/>
      <c r="B6" s="86" t="s">
        <v>39</v>
      </c>
      <c r="C6" s="56">
        <f>SUM(R7:R10)</f>
        <v>197</v>
      </c>
      <c r="D6" s="42">
        <v>0</v>
      </c>
      <c r="E6" s="50"/>
      <c r="F6" s="33">
        <v>0</v>
      </c>
      <c r="G6" s="42">
        <v>0</v>
      </c>
      <c r="H6" s="50"/>
      <c r="I6" s="33">
        <v>0</v>
      </c>
      <c r="J6" s="42">
        <v>0</v>
      </c>
      <c r="K6" s="33">
        <v>0</v>
      </c>
      <c r="L6" s="42">
        <v>0</v>
      </c>
      <c r="M6" s="33">
        <v>0</v>
      </c>
      <c r="N6" s="42">
        <v>0</v>
      </c>
      <c r="O6" s="33">
        <v>0</v>
      </c>
      <c r="P6" s="47"/>
      <c r="Q6" s="47"/>
      <c r="R6" s="49">
        <f>F6+I6+K6+M6+O6</f>
        <v>0</v>
      </c>
      <c r="S6" s="57"/>
      <c r="T6" s="9"/>
      <c r="U6" s="10"/>
    </row>
    <row r="7" spans="1:21" ht="37" thickTop="1" thickBot="1">
      <c r="A7" s="87"/>
      <c r="B7" s="88" t="s">
        <v>37</v>
      </c>
      <c r="C7" s="58"/>
      <c r="D7" s="41"/>
      <c r="E7" s="51"/>
      <c r="F7" s="37">
        <v>47</v>
      </c>
      <c r="G7" s="41"/>
      <c r="H7" s="51"/>
      <c r="I7" s="37">
        <v>12</v>
      </c>
      <c r="J7" s="41"/>
      <c r="K7" s="37">
        <v>0</v>
      </c>
      <c r="L7" s="41"/>
      <c r="M7" s="37">
        <v>0</v>
      </c>
      <c r="N7" s="41"/>
      <c r="O7" s="37">
        <v>0</v>
      </c>
      <c r="P7" s="47"/>
      <c r="Q7" s="47"/>
      <c r="R7" s="40">
        <f>F7+I7+K7+M7+O7</f>
        <v>59</v>
      </c>
      <c r="S7" s="57"/>
      <c r="T7" s="9"/>
      <c r="U7" s="10"/>
    </row>
    <row r="8" spans="1:21" ht="37" thickTop="1" thickBot="1">
      <c r="A8" s="87"/>
      <c r="B8" s="88" t="s">
        <v>34</v>
      </c>
      <c r="C8" s="58"/>
      <c r="D8" s="41"/>
      <c r="E8" s="51"/>
      <c r="F8" s="37">
        <v>10</v>
      </c>
      <c r="G8" s="41"/>
      <c r="H8" s="51"/>
      <c r="I8" s="37">
        <v>68</v>
      </c>
      <c r="J8" s="41"/>
      <c r="K8" s="37">
        <v>0</v>
      </c>
      <c r="L8" s="41"/>
      <c r="M8" s="37">
        <v>0</v>
      </c>
      <c r="N8" s="41"/>
      <c r="O8" s="37">
        <v>0</v>
      </c>
      <c r="P8" s="47"/>
      <c r="Q8" s="47"/>
      <c r="R8" s="40">
        <f>F8+I8+K8+M8+O8</f>
        <v>78</v>
      </c>
      <c r="S8" s="57"/>
      <c r="T8" s="9"/>
      <c r="U8" s="10"/>
    </row>
    <row r="9" spans="1:21" ht="47" customHeight="1" thickTop="1" thickBot="1">
      <c r="A9" s="87"/>
      <c r="B9" s="88" t="s">
        <v>35</v>
      </c>
      <c r="C9" s="58"/>
      <c r="D9" s="41"/>
      <c r="E9" s="51"/>
      <c r="F9" s="37"/>
      <c r="G9" s="41"/>
      <c r="H9" s="51"/>
      <c r="I9" s="37">
        <v>20</v>
      </c>
      <c r="J9" s="41"/>
      <c r="K9" s="37">
        <v>0</v>
      </c>
      <c r="L9" s="41"/>
      <c r="M9" s="37">
        <v>0</v>
      </c>
      <c r="N9" s="41"/>
      <c r="O9" s="37">
        <v>0</v>
      </c>
      <c r="P9" s="47"/>
      <c r="Q9" s="47"/>
      <c r="R9" s="40">
        <f>F9+I9+K9+M9+O9</f>
        <v>20</v>
      </c>
      <c r="S9" s="57"/>
      <c r="T9" s="9"/>
      <c r="U9" s="10"/>
    </row>
    <row r="10" spans="1:21" ht="66" customHeight="1" thickTop="1" thickBot="1">
      <c r="A10" s="87"/>
      <c r="B10" s="88" t="s">
        <v>36</v>
      </c>
      <c r="C10" s="58"/>
      <c r="D10" s="41"/>
      <c r="E10" s="51"/>
      <c r="F10" s="37"/>
      <c r="G10" s="41"/>
      <c r="H10" s="51"/>
      <c r="I10" s="214">
        <v>8</v>
      </c>
      <c r="J10" s="41"/>
      <c r="K10" s="37">
        <v>32</v>
      </c>
      <c r="L10" s="41"/>
      <c r="M10" s="37"/>
      <c r="N10" s="41"/>
      <c r="O10" s="37"/>
      <c r="P10" s="47"/>
      <c r="Q10" s="47"/>
      <c r="R10" s="40">
        <f>F10+I10+K10+M10+O10</f>
        <v>40</v>
      </c>
      <c r="S10" s="57"/>
      <c r="T10" s="9"/>
      <c r="U10" s="10"/>
    </row>
    <row r="11" spans="1:21" ht="82" customHeight="1" thickTop="1" thickBot="1">
      <c r="A11" s="87"/>
      <c r="B11" s="89" t="s">
        <v>30</v>
      </c>
      <c r="C11" s="58">
        <v>27</v>
      </c>
      <c r="D11" s="41">
        <v>0</v>
      </c>
      <c r="E11" s="51"/>
      <c r="F11" s="37">
        <v>0</v>
      </c>
      <c r="G11" s="41">
        <v>0</v>
      </c>
      <c r="H11" s="51"/>
      <c r="I11" s="37">
        <v>0</v>
      </c>
      <c r="J11" s="41">
        <v>0</v>
      </c>
      <c r="K11" s="214">
        <f>58+32</f>
        <v>90</v>
      </c>
      <c r="L11" s="41">
        <v>0</v>
      </c>
      <c r="M11" s="37">
        <v>0</v>
      </c>
      <c r="N11" s="41">
        <v>0</v>
      </c>
      <c r="O11" s="37">
        <v>0</v>
      </c>
      <c r="P11" s="47"/>
      <c r="Q11" s="47"/>
      <c r="R11" s="34">
        <f>F11+I11+K11+M11+O11+M11</f>
        <v>90</v>
      </c>
      <c r="S11" s="59"/>
      <c r="T11" s="228"/>
      <c r="U11" s="11"/>
    </row>
    <row r="12" spans="1:21" ht="36" thickTop="1" thickBot="1">
      <c r="A12" s="85"/>
      <c r="B12" s="90" t="s">
        <v>29</v>
      </c>
      <c r="C12" s="60">
        <v>35</v>
      </c>
      <c r="D12" s="41">
        <v>0</v>
      </c>
      <c r="E12" s="51"/>
      <c r="F12" s="33">
        <v>7</v>
      </c>
      <c r="G12" s="42">
        <v>0</v>
      </c>
      <c r="H12" s="50"/>
      <c r="I12" s="33">
        <v>0</v>
      </c>
      <c r="J12" s="41">
        <v>0</v>
      </c>
      <c r="K12" s="33">
        <v>60</v>
      </c>
      <c r="L12" s="41">
        <v>0</v>
      </c>
      <c r="M12" s="33">
        <v>0</v>
      </c>
      <c r="N12" s="41">
        <v>0</v>
      </c>
      <c r="O12" s="33">
        <v>0</v>
      </c>
      <c r="P12" s="47"/>
      <c r="Q12" s="47"/>
      <c r="R12" s="34">
        <f t="shared" ref="R12:R16" si="0">F12+I12+K12+M12+O12</f>
        <v>67</v>
      </c>
      <c r="S12" s="59"/>
      <c r="T12" s="228"/>
      <c r="U12" s="11"/>
    </row>
    <row r="13" spans="1:21" ht="36" thickTop="1" thickBot="1">
      <c r="A13" s="85"/>
      <c r="B13" s="89" t="s">
        <v>12</v>
      </c>
      <c r="C13" s="60">
        <v>43</v>
      </c>
      <c r="D13" s="41">
        <v>0</v>
      </c>
      <c r="E13" s="51"/>
      <c r="F13" s="33">
        <v>6</v>
      </c>
      <c r="G13" s="42">
        <v>0</v>
      </c>
      <c r="H13" s="50"/>
      <c r="I13" s="33">
        <v>0</v>
      </c>
      <c r="J13" s="41">
        <v>0</v>
      </c>
      <c r="K13" s="33">
        <v>52</v>
      </c>
      <c r="L13" s="41">
        <v>0</v>
      </c>
      <c r="M13" s="33">
        <v>0</v>
      </c>
      <c r="N13" s="41">
        <v>0</v>
      </c>
      <c r="O13" s="33">
        <v>0</v>
      </c>
      <c r="P13" s="47"/>
      <c r="Q13" s="47"/>
      <c r="R13" s="34">
        <f t="shared" si="0"/>
        <v>58</v>
      </c>
      <c r="S13" s="61"/>
      <c r="T13" s="6"/>
      <c r="U13" s="12"/>
    </row>
    <row r="14" spans="1:21" ht="37" thickTop="1" thickBot="1">
      <c r="A14" s="87"/>
      <c r="B14" s="91" t="s">
        <v>41</v>
      </c>
      <c r="C14" s="58"/>
      <c r="D14" s="41"/>
      <c r="E14" s="51"/>
      <c r="F14" s="37">
        <v>0</v>
      </c>
      <c r="G14" s="41"/>
      <c r="H14" s="51"/>
      <c r="I14" s="47">
        <v>0</v>
      </c>
      <c r="J14" s="41"/>
      <c r="K14" s="47">
        <v>0</v>
      </c>
      <c r="L14" s="35"/>
      <c r="M14" s="229">
        <v>0</v>
      </c>
      <c r="N14" s="215"/>
      <c r="O14" s="266">
        <f>7+3</f>
        <v>10</v>
      </c>
      <c r="P14" s="242"/>
      <c r="Q14" s="242"/>
      <c r="R14" s="216">
        <f t="shared" si="0"/>
        <v>10</v>
      </c>
      <c r="S14" s="217"/>
      <c r="T14" s="228"/>
      <c r="U14" s="12"/>
    </row>
    <row r="15" spans="1:21" ht="36" thickTop="1" thickBot="1">
      <c r="A15" s="87"/>
      <c r="B15" s="89" t="s">
        <v>33</v>
      </c>
      <c r="C15" s="58"/>
      <c r="D15" s="41"/>
      <c r="E15" s="51"/>
      <c r="F15" s="37">
        <v>0</v>
      </c>
      <c r="G15" s="41"/>
      <c r="H15" s="51"/>
      <c r="I15" s="47">
        <v>0</v>
      </c>
      <c r="J15" s="41"/>
      <c r="K15" s="47">
        <v>0</v>
      </c>
      <c r="L15" s="35"/>
      <c r="M15" s="229">
        <v>20</v>
      </c>
      <c r="N15" s="215"/>
      <c r="O15" s="266">
        <v>0</v>
      </c>
      <c r="P15" s="242"/>
      <c r="Q15" s="242"/>
      <c r="R15" s="216">
        <f t="shared" si="0"/>
        <v>20</v>
      </c>
      <c r="S15" s="217"/>
      <c r="T15" s="228"/>
      <c r="U15" s="13"/>
    </row>
    <row r="16" spans="1:21" ht="36" thickTop="1" thickBot="1">
      <c r="A16" s="87"/>
      <c r="B16" s="92" t="s">
        <v>27</v>
      </c>
      <c r="C16" s="58">
        <v>50</v>
      </c>
      <c r="D16" s="41">
        <v>0</v>
      </c>
      <c r="E16" s="51"/>
      <c r="F16" s="37">
        <v>0</v>
      </c>
      <c r="G16" s="41"/>
      <c r="H16" s="51"/>
      <c r="I16" s="47">
        <v>0</v>
      </c>
      <c r="J16" s="41"/>
      <c r="K16" s="47">
        <v>0</v>
      </c>
      <c r="L16" s="35"/>
      <c r="M16" s="229">
        <v>50</v>
      </c>
      <c r="N16" s="215"/>
      <c r="O16" s="266">
        <v>0</v>
      </c>
      <c r="P16" s="242"/>
      <c r="Q16" s="242"/>
      <c r="R16" s="216">
        <f t="shared" si="0"/>
        <v>50</v>
      </c>
      <c r="S16" s="218"/>
      <c r="T16" s="9"/>
      <c r="U16" s="14"/>
    </row>
    <row r="17" spans="1:21" ht="65" customHeight="1" thickTop="1" thickBot="1">
      <c r="A17" s="87"/>
      <c r="B17" s="92" t="s">
        <v>26</v>
      </c>
      <c r="C17" s="58">
        <v>100</v>
      </c>
      <c r="D17" s="41">
        <v>0</v>
      </c>
      <c r="E17" s="51"/>
      <c r="F17" s="37">
        <v>0</v>
      </c>
      <c r="G17" s="41"/>
      <c r="H17" s="51"/>
      <c r="I17" s="47">
        <v>0</v>
      </c>
      <c r="J17" s="41"/>
      <c r="K17" s="47">
        <v>0</v>
      </c>
      <c r="L17" s="35"/>
      <c r="M17" s="48"/>
      <c r="N17" s="45"/>
      <c r="O17" s="48">
        <v>100</v>
      </c>
      <c r="P17" s="243"/>
      <c r="Q17" s="243">
        <v>100</v>
      </c>
      <c r="R17" s="216">
        <f>F17+I17+K17+M17+O17</f>
        <v>100</v>
      </c>
      <c r="S17" s="280" t="s">
        <v>57</v>
      </c>
      <c r="T17" s="281">
        <v>100</v>
      </c>
      <c r="U17" s="14"/>
    </row>
    <row r="18" spans="1:21" ht="70" customHeight="1" thickTop="1" thickBot="1">
      <c r="A18" s="87"/>
      <c r="B18" s="88" t="s">
        <v>49</v>
      </c>
      <c r="C18" s="58"/>
      <c r="D18" s="35"/>
      <c r="E18" s="36"/>
      <c r="F18" s="39"/>
      <c r="G18" s="43"/>
      <c r="H18" s="285"/>
      <c r="I18" s="44"/>
      <c r="J18" s="38"/>
      <c r="K18" s="46"/>
      <c r="L18" s="35"/>
      <c r="M18" s="39"/>
      <c r="N18" s="45"/>
      <c r="O18" s="267">
        <v>30</v>
      </c>
      <c r="P18" s="243"/>
      <c r="Q18" s="243"/>
      <c r="R18" s="216">
        <f>F18+I18+K18+M18+O18</f>
        <v>30</v>
      </c>
      <c r="S18" s="252"/>
      <c r="T18" s="227"/>
      <c r="U18" s="15"/>
    </row>
    <row r="19" spans="1:21" ht="107" thickTop="1" thickBot="1">
      <c r="A19" s="93"/>
      <c r="B19" s="221" t="s">
        <v>50</v>
      </c>
      <c r="C19" s="16"/>
      <c r="D19" s="17"/>
      <c r="E19" s="18"/>
      <c r="F19" s="19"/>
      <c r="G19" s="20"/>
      <c r="H19" s="286"/>
      <c r="I19" s="21"/>
      <c r="J19" s="22"/>
      <c r="K19" s="23"/>
      <c r="L19" s="17"/>
      <c r="M19" s="19"/>
      <c r="N19" s="24"/>
      <c r="O19" s="268">
        <v>28</v>
      </c>
      <c r="P19" s="244"/>
      <c r="Q19" s="244"/>
      <c r="R19" s="216">
        <f>F19+I19+K19+M19+O19</f>
        <v>28</v>
      </c>
      <c r="S19" s="282" t="s">
        <v>63</v>
      </c>
      <c r="T19" s="283">
        <v>2</v>
      </c>
      <c r="U19" s="25"/>
    </row>
    <row r="20" spans="1:21" ht="141" thickTop="1">
      <c r="A20" s="253"/>
      <c r="B20" s="88" t="s">
        <v>59</v>
      </c>
      <c r="C20" s="254"/>
      <c r="D20" s="255"/>
      <c r="E20" s="256"/>
      <c r="F20" s="257"/>
      <c r="G20" s="258"/>
      <c r="H20" s="287"/>
      <c r="I20" s="259"/>
      <c r="J20" s="260"/>
      <c r="K20" s="261"/>
      <c r="L20" s="255"/>
      <c r="M20" s="257"/>
      <c r="N20" s="262"/>
      <c r="O20" s="263"/>
      <c r="P20" s="244"/>
      <c r="Q20" s="269">
        <v>55</v>
      </c>
      <c r="R20" s="264"/>
      <c r="S20" s="284"/>
      <c r="T20" s="227"/>
      <c r="U20" s="265"/>
    </row>
    <row r="21" spans="1:21" ht="70">
      <c r="A21" s="253"/>
      <c r="B21" s="88" t="s">
        <v>58</v>
      </c>
      <c r="C21" s="254"/>
      <c r="D21" s="255"/>
      <c r="E21" s="256"/>
      <c r="F21" s="257"/>
      <c r="G21" s="258"/>
      <c r="H21" s="287"/>
      <c r="I21" s="259"/>
      <c r="J21" s="260"/>
      <c r="K21" s="261"/>
      <c r="L21" s="255"/>
      <c r="M21" s="257"/>
      <c r="N21" s="262"/>
      <c r="O21" s="263"/>
      <c r="P21" s="244"/>
      <c r="Q21" s="244">
        <v>27</v>
      </c>
      <c r="R21" s="264"/>
      <c r="S21" s="284"/>
      <c r="T21" s="227"/>
      <c r="U21" s="265"/>
    </row>
    <row r="22" spans="1:21" ht="35" thickBot="1">
      <c r="A22" s="94" t="s">
        <v>3</v>
      </c>
      <c r="B22" s="144" t="s">
        <v>7</v>
      </c>
      <c r="C22" s="95">
        <f>SUM(C23:C32)</f>
        <v>316</v>
      </c>
      <c r="D22" s="192"/>
      <c r="E22" s="193"/>
      <c r="F22" s="194">
        <f>SUM(F23:F32)</f>
        <v>20</v>
      </c>
      <c r="G22" s="192"/>
      <c r="H22" s="193"/>
      <c r="I22" s="194">
        <f>SUM(I23:I32)</f>
        <v>20</v>
      </c>
      <c r="J22" s="192"/>
      <c r="K22" s="194">
        <f>SUM(K23:K32)</f>
        <v>20</v>
      </c>
      <c r="L22" s="96"/>
      <c r="M22" s="230">
        <f>SUM(M23:M32)</f>
        <v>340</v>
      </c>
      <c r="N22" s="98"/>
      <c r="O22" s="97">
        <f>SUM(O23:O32)</f>
        <v>68</v>
      </c>
      <c r="P22" s="245"/>
      <c r="Q22" s="245"/>
      <c r="R22" s="176">
        <f>SUM(R23:R32)</f>
        <v>468</v>
      </c>
      <c r="S22" s="135">
        <f>F22+I22+K22+M22+O22</f>
        <v>468</v>
      </c>
    </row>
    <row r="23" spans="1:21" s="27" customFormat="1" ht="45" customHeight="1" thickTop="1" thickBot="1">
      <c r="A23" s="99"/>
      <c r="B23" s="145" t="s">
        <v>21</v>
      </c>
      <c r="C23" s="95">
        <v>20</v>
      </c>
      <c r="D23" s="120">
        <v>0</v>
      </c>
      <c r="E23" s="121"/>
      <c r="F23" s="101">
        <v>20</v>
      </c>
      <c r="G23" s="102"/>
      <c r="H23" s="288"/>
      <c r="I23" s="101">
        <v>20</v>
      </c>
      <c r="J23" s="102"/>
      <c r="K23" s="101">
        <v>20</v>
      </c>
      <c r="L23" s="122"/>
      <c r="M23" s="101">
        <v>0</v>
      </c>
      <c r="N23" s="103"/>
      <c r="O23" s="125">
        <v>0</v>
      </c>
      <c r="P23" s="246"/>
      <c r="Q23" s="246"/>
      <c r="R23" s="34">
        <f>F23+I23+K23</f>
        <v>60</v>
      </c>
      <c r="S23" s="139"/>
    </row>
    <row r="24" spans="1:21" ht="47" customHeight="1" thickTop="1" thickBot="1">
      <c r="A24" s="104"/>
      <c r="B24" s="146" t="s">
        <v>44</v>
      </c>
      <c r="C24" s="105">
        <v>196</v>
      </c>
      <c r="D24" s="107">
        <v>0</v>
      </c>
      <c r="E24" s="107"/>
      <c r="F24" s="107">
        <v>0</v>
      </c>
      <c r="G24" s="107">
        <v>0</v>
      </c>
      <c r="H24" s="121"/>
      <c r="I24" s="108">
        <v>0</v>
      </c>
      <c r="J24" s="107">
        <v>0</v>
      </c>
      <c r="K24" s="123">
        <v>0</v>
      </c>
      <c r="L24" s="107">
        <v>0</v>
      </c>
      <c r="M24" s="123">
        <v>165</v>
      </c>
      <c r="N24" s="106">
        <v>0</v>
      </c>
      <c r="O24" s="109">
        <v>0</v>
      </c>
      <c r="P24" s="247"/>
      <c r="Q24" s="247"/>
      <c r="R24" s="34">
        <f t="shared" ref="R24:R50" si="1">F24+I24+K24+M24+O24</f>
        <v>165</v>
      </c>
      <c r="S24" s="169"/>
    </row>
    <row r="25" spans="1:21" ht="73" customHeight="1" thickTop="1" thickBot="1">
      <c r="A25" s="104"/>
      <c r="B25" s="146" t="s">
        <v>46</v>
      </c>
      <c r="C25" s="105"/>
      <c r="D25" s="107">
        <v>0</v>
      </c>
      <c r="E25" s="107"/>
      <c r="F25" s="107">
        <v>0</v>
      </c>
      <c r="G25" s="107">
        <v>0</v>
      </c>
      <c r="H25" s="121"/>
      <c r="I25" s="108">
        <v>0</v>
      </c>
      <c r="J25" s="107">
        <v>0</v>
      </c>
      <c r="K25" s="123">
        <v>0</v>
      </c>
      <c r="L25" s="107"/>
      <c r="M25" s="123">
        <v>40</v>
      </c>
      <c r="N25" s="106"/>
      <c r="O25" s="109">
        <v>0</v>
      </c>
      <c r="P25" s="247"/>
      <c r="Q25" s="247"/>
      <c r="R25" s="34">
        <f>F25+I25+K25+M25+O25</f>
        <v>40</v>
      </c>
      <c r="S25" s="7"/>
    </row>
    <row r="26" spans="1:21" ht="73" customHeight="1" thickTop="1" thickBot="1">
      <c r="A26" s="104"/>
      <c r="B26" s="223" t="s">
        <v>51</v>
      </c>
      <c r="C26" s="105"/>
      <c r="D26" s="107"/>
      <c r="E26" s="107"/>
      <c r="F26" s="107"/>
      <c r="G26" s="107"/>
      <c r="H26" s="121"/>
      <c r="I26" s="108"/>
      <c r="J26" s="107"/>
      <c r="K26" s="123"/>
      <c r="L26" s="107"/>
      <c r="M26" s="123">
        <v>45</v>
      </c>
      <c r="N26" s="106"/>
      <c r="O26" s="109"/>
      <c r="P26" s="247"/>
      <c r="Q26" s="247"/>
      <c r="R26" s="34">
        <f>F26+I26+K26+M26+O26</f>
        <v>45</v>
      </c>
      <c r="S26" s="225"/>
    </row>
    <row r="27" spans="1:21" ht="43" customHeight="1" thickTop="1" thickBot="1">
      <c r="A27" s="104"/>
      <c r="B27" s="147" t="s">
        <v>42</v>
      </c>
      <c r="C27" s="105">
        <v>38</v>
      </c>
      <c r="D27" s="107">
        <v>0</v>
      </c>
      <c r="E27" s="107"/>
      <c r="F27" s="107">
        <v>0</v>
      </c>
      <c r="G27" s="107">
        <v>0</v>
      </c>
      <c r="H27" s="121"/>
      <c r="I27" s="108">
        <v>0</v>
      </c>
      <c r="J27" s="107">
        <v>0</v>
      </c>
      <c r="K27" s="108">
        <v>0</v>
      </c>
      <c r="L27" s="107">
        <v>0</v>
      </c>
      <c r="M27" s="123">
        <v>0</v>
      </c>
      <c r="N27" s="106">
        <v>0</v>
      </c>
      <c r="O27" s="109">
        <v>0</v>
      </c>
      <c r="P27" s="247"/>
      <c r="Q27" s="247"/>
      <c r="R27" s="34">
        <f t="shared" si="1"/>
        <v>0</v>
      </c>
    </row>
    <row r="28" spans="1:21" ht="55" customHeight="1" thickTop="1" thickBot="1">
      <c r="A28" s="104"/>
      <c r="B28" s="147" t="s">
        <v>13</v>
      </c>
      <c r="C28" s="105">
        <v>28</v>
      </c>
      <c r="D28" s="107">
        <v>0</v>
      </c>
      <c r="E28" s="107"/>
      <c r="F28" s="107">
        <v>0</v>
      </c>
      <c r="G28" s="107">
        <v>0</v>
      </c>
      <c r="H28" s="121"/>
      <c r="I28" s="108">
        <v>0</v>
      </c>
      <c r="J28" s="107">
        <v>0</v>
      </c>
      <c r="K28" s="108">
        <v>0</v>
      </c>
      <c r="L28" s="107">
        <v>0</v>
      </c>
      <c r="M28" s="123">
        <v>60</v>
      </c>
      <c r="N28" s="106">
        <v>0</v>
      </c>
      <c r="O28" s="109">
        <v>0</v>
      </c>
      <c r="P28" s="247"/>
      <c r="Q28" s="247"/>
      <c r="R28" s="34">
        <f t="shared" si="1"/>
        <v>60</v>
      </c>
    </row>
    <row r="29" spans="1:21" ht="49" customHeight="1" thickTop="1" thickBot="1">
      <c r="A29" s="110"/>
      <c r="B29" s="90" t="s">
        <v>22</v>
      </c>
      <c r="C29" s="111">
        <v>10</v>
      </c>
      <c r="D29" s="107">
        <v>0</v>
      </c>
      <c r="E29" s="107"/>
      <c r="F29" s="107">
        <v>0</v>
      </c>
      <c r="G29" s="107">
        <v>0</v>
      </c>
      <c r="H29" s="289"/>
      <c r="I29" s="112">
        <v>0</v>
      </c>
      <c r="J29" s="107">
        <v>0</v>
      </c>
      <c r="K29" s="112">
        <v>0</v>
      </c>
      <c r="L29" s="107">
        <v>0</v>
      </c>
      <c r="M29" s="231">
        <v>30</v>
      </c>
      <c r="N29" s="106">
        <v>0</v>
      </c>
      <c r="O29" s="113">
        <v>0</v>
      </c>
      <c r="P29" s="248"/>
      <c r="Q29" s="248"/>
      <c r="R29" s="34">
        <f>F29+I29+K29+M29+O29</f>
        <v>30</v>
      </c>
    </row>
    <row r="30" spans="1:21" ht="55" customHeight="1" thickTop="1" thickBot="1">
      <c r="A30" s="110"/>
      <c r="B30" s="90" t="s">
        <v>43</v>
      </c>
      <c r="C30" s="111"/>
      <c r="D30" s="107">
        <v>0</v>
      </c>
      <c r="E30" s="107"/>
      <c r="F30" s="107">
        <v>0</v>
      </c>
      <c r="G30" s="107">
        <v>0</v>
      </c>
      <c r="H30" s="289"/>
      <c r="I30" s="112">
        <v>0</v>
      </c>
      <c r="J30" s="107">
        <v>0</v>
      </c>
      <c r="K30" s="112">
        <v>0</v>
      </c>
      <c r="L30" s="107">
        <v>0</v>
      </c>
      <c r="M30" s="231">
        <v>0</v>
      </c>
      <c r="N30" s="114">
        <v>0</v>
      </c>
      <c r="O30" s="113">
        <v>8</v>
      </c>
      <c r="P30" s="248"/>
      <c r="Q30" s="248"/>
      <c r="R30" s="34">
        <f>F30+I30+K30+M30+O30</f>
        <v>8</v>
      </c>
      <c r="S30" s="294"/>
    </row>
    <row r="31" spans="1:21" ht="55" customHeight="1" thickTop="1" thickBot="1">
      <c r="A31" s="110"/>
      <c r="B31" s="226" t="s">
        <v>55</v>
      </c>
      <c r="C31" s="111"/>
      <c r="D31" s="222"/>
      <c r="E31" s="222"/>
      <c r="F31" s="222"/>
      <c r="G31" s="222"/>
      <c r="H31" s="289"/>
      <c r="I31" s="112"/>
      <c r="J31" s="222"/>
      <c r="K31" s="112"/>
      <c r="L31" s="222"/>
      <c r="M31" s="231"/>
      <c r="N31" s="114"/>
      <c r="O31" s="113">
        <v>20</v>
      </c>
      <c r="P31" s="248"/>
      <c r="Q31" s="248"/>
      <c r="R31" s="34">
        <f>F31+I31+K31+M31+O31</f>
        <v>20</v>
      </c>
      <c r="S31" s="219"/>
    </row>
    <row r="32" spans="1:21" ht="61" customHeight="1" thickTop="1" thickBot="1">
      <c r="A32" s="115"/>
      <c r="B32" s="148" t="s">
        <v>15</v>
      </c>
      <c r="C32" s="116">
        <v>24</v>
      </c>
      <c r="D32" s="124">
        <v>0</v>
      </c>
      <c r="E32" s="117"/>
      <c r="F32" s="117">
        <v>0</v>
      </c>
      <c r="G32" s="117">
        <v>0</v>
      </c>
      <c r="H32" s="290"/>
      <c r="I32" s="118">
        <v>0</v>
      </c>
      <c r="J32" s="117">
        <v>0</v>
      </c>
      <c r="K32" s="118">
        <v>0</v>
      </c>
      <c r="L32" s="117">
        <v>0</v>
      </c>
      <c r="M32" s="232">
        <v>0</v>
      </c>
      <c r="N32" s="119">
        <v>0</v>
      </c>
      <c r="O32" s="126">
        <v>40</v>
      </c>
      <c r="P32" s="248"/>
      <c r="Q32" s="248"/>
      <c r="R32" s="34">
        <f>F32+I32+K32+M32+O32</f>
        <v>40</v>
      </c>
    </row>
    <row r="33" spans="1:21" ht="36" thickTop="1" thickBot="1">
      <c r="A33" s="128" t="s">
        <v>14</v>
      </c>
      <c r="B33" s="129" t="s">
        <v>7</v>
      </c>
      <c r="C33" s="130">
        <f>SUM(C34:C41)</f>
        <v>462</v>
      </c>
      <c r="D33" s="179"/>
      <c r="E33" s="180"/>
      <c r="F33" s="195">
        <f>SUM(F34:F42)</f>
        <v>20</v>
      </c>
      <c r="G33" s="196"/>
      <c r="H33" s="291"/>
      <c r="I33" s="195">
        <f>SUM(I34:I42)</f>
        <v>5</v>
      </c>
      <c r="J33" s="196"/>
      <c r="K33" s="195">
        <f>SUM(K34:K42)</f>
        <v>56</v>
      </c>
      <c r="L33" s="131"/>
      <c r="M33" s="237">
        <f>SUM(M34:M43)</f>
        <v>390</v>
      </c>
      <c r="N33" s="133"/>
      <c r="O33" s="132">
        <f>SUM(O34:O43)</f>
        <v>79</v>
      </c>
      <c r="P33" s="249"/>
      <c r="Q33" s="249"/>
      <c r="R33" s="134">
        <f>F33+I33+K33+M33+O33</f>
        <v>550</v>
      </c>
      <c r="S33" s="186">
        <f>D33+F33+I33+K33+M33</f>
        <v>471</v>
      </c>
      <c r="T33" s="127"/>
      <c r="U33" s="186">
        <f>F33+I33+K33+M33+O33</f>
        <v>550</v>
      </c>
    </row>
    <row r="34" spans="1:21" s="27" customFormat="1" ht="36" thickTop="1" thickBot="1">
      <c r="A34" s="26"/>
      <c r="B34" s="151" t="s">
        <v>21</v>
      </c>
      <c r="C34" s="95">
        <v>30</v>
      </c>
      <c r="D34" s="199">
        <v>0</v>
      </c>
      <c r="E34" s="200"/>
      <c r="F34" s="201">
        <v>20</v>
      </c>
      <c r="G34" s="199">
        <v>0</v>
      </c>
      <c r="H34" s="200"/>
      <c r="I34" s="201">
        <v>5</v>
      </c>
      <c r="J34" s="199">
        <v>0</v>
      </c>
      <c r="K34" s="201">
        <v>14</v>
      </c>
      <c r="L34" s="155">
        <v>0</v>
      </c>
      <c r="M34" s="233">
        <v>0</v>
      </c>
      <c r="N34" s="155">
        <v>0</v>
      </c>
      <c r="O34" s="270">
        <v>0</v>
      </c>
      <c r="P34" s="246"/>
      <c r="Q34" s="246"/>
      <c r="R34" s="34">
        <f t="shared" si="1"/>
        <v>39</v>
      </c>
      <c r="S34" s="139"/>
    </row>
    <row r="35" spans="1:21" s="27" customFormat="1" ht="36" thickTop="1" thickBot="1">
      <c r="A35" s="26"/>
      <c r="B35" s="151" t="s">
        <v>32</v>
      </c>
      <c r="C35" s="181">
        <v>25</v>
      </c>
      <c r="D35" s="202">
        <v>0</v>
      </c>
      <c r="E35" s="203"/>
      <c r="F35" s="201"/>
      <c r="G35" s="202">
        <v>0</v>
      </c>
      <c r="H35" s="203"/>
      <c r="I35" s="201">
        <v>0</v>
      </c>
      <c r="J35" s="202">
        <v>0</v>
      </c>
      <c r="K35" s="201">
        <v>12</v>
      </c>
      <c r="L35" s="182">
        <v>0</v>
      </c>
      <c r="M35" s="233">
        <v>0</v>
      </c>
      <c r="N35" s="182">
        <v>0</v>
      </c>
      <c r="O35" s="270">
        <v>0</v>
      </c>
      <c r="P35" s="246"/>
      <c r="Q35" s="246"/>
      <c r="R35" s="34">
        <f t="shared" si="1"/>
        <v>12</v>
      </c>
      <c r="S35" s="127"/>
      <c r="T35" s="30"/>
      <c r="U35" s="30"/>
    </row>
    <row r="36" spans="1:21" ht="55" customHeight="1" thickTop="1" thickBot="1">
      <c r="A36" s="28"/>
      <c r="B36" s="146" t="s">
        <v>54</v>
      </c>
      <c r="C36" s="105">
        <v>19</v>
      </c>
      <c r="D36" s="204">
        <v>0</v>
      </c>
      <c r="E36" s="200"/>
      <c r="F36" s="205">
        <v>0</v>
      </c>
      <c r="G36" s="204">
        <v>0</v>
      </c>
      <c r="H36" s="200"/>
      <c r="I36" s="205">
        <f>C36*G36/100</f>
        <v>0</v>
      </c>
      <c r="J36" s="204">
        <v>0</v>
      </c>
      <c r="K36" s="205">
        <f>C36*J36/100</f>
        <v>0</v>
      </c>
      <c r="L36" s="156">
        <v>0</v>
      </c>
      <c r="M36" s="123">
        <v>0</v>
      </c>
      <c r="N36" s="156">
        <v>0</v>
      </c>
      <c r="O36" s="109">
        <v>19</v>
      </c>
      <c r="P36" s="247"/>
      <c r="Q36" s="247"/>
      <c r="R36" s="34">
        <f>F36+I36+K36+M36+O36</f>
        <v>19</v>
      </c>
      <c r="S36" s="277" t="s">
        <v>62</v>
      </c>
      <c r="T36" s="278">
        <v>19</v>
      </c>
    </row>
    <row r="37" spans="1:21" ht="53" customHeight="1" thickTop="1" thickBot="1">
      <c r="A37" s="28"/>
      <c r="B37" s="147" t="s">
        <v>24</v>
      </c>
      <c r="C37" s="105">
        <v>35</v>
      </c>
      <c r="D37" s="204">
        <v>0</v>
      </c>
      <c r="E37" s="200"/>
      <c r="F37" s="205">
        <f>C37*D37/100</f>
        <v>0</v>
      </c>
      <c r="G37" s="204">
        <v>0</v>
      </c>
      <c r="H37" s="200"/>
      <c r="I37" s="205">
        <v>0</v>
      </c>
      <c r="J37" s="204">
        <v>0</v>
      </c>
      <c r="K37" s="205">
        <v>0</v>
      </c>
      <c r="L37" s="156">
        <v>0</v>
      </c>
      <c r="M37" s="123">
        <v>35</v>
      </c>
      <c r="N37" s="156">
        <v>0</v>
      </c>
      <c r="O37" s="271">
        <v>0</v>
      </c>
      <c r="P37" s="247"/>
      <c r="Q37" s="247"/>
      <c r="R37" s="34">
        <f>F37+I37+K37+M37+O37</f>
        <v>35</v>
      </c>
    </row>
    <row r="38" spans="1:21" ht="45" customHeight="1" thickTop="1" thickBot="1">
      <c r="A38" s="28"/>
      <c r="B38" s="147" t="s">
        <v>25</v>
      </c>
      <c r="C38" s="105">
        <v>317</v>
      </c>
      <c r="D38" s="204">
        <v>0</v>
      </c>
      <c r="E38" s="200"/>
      <c r="F38" s="205">
        <f>C38*D38/100</f>
        <v>0</v>
      </c>
      <c r="G38" s="204">
        <v>0</v>
      </c>
      <c r="H38" s="200"/>
      <c r="I38" s="205">
        <f>C38*G38/100</f>
        <v>0</v>
      </c>
      <c r="J38" s="204">
        <v>0</v>
      </c>
      <c r="K38" s="205">
        <v>0</v>
      </c>
      <c r="L38" s="156">
        <v>0</v>
      </c>
      <c r="M38" s="123">
        <v>260</v>
      </c>
      <c r="N38" s="156"/>
      <c r="O38" s="271">
        <v>30</v>
      </c>
      <c r="P38" s="247"/>
      <c r="Q38" s="247"/>
      <c r="R38" s="34">
        <f>F38+I38+K38+M38+O38</f>
        <v>290</v>
      </c>
      <c r="S38" s="279" t="s">
        <v>67</v>
      </c>
      <c r="T38" s="278">
        <v>7</v>
      </c>
    </row>
    <row r="39" spans="1:21" ht="67" customHeight="1" thickTop="1" thickBot="1">
      <c r="A39" s="31"/>
      <c r="B39" s="152" t="s">
        <v>31</v>
      </c>
      <c r="C39" s="160">
        <v>18</v>
      </c>
      <c r="D39" s="204">
        <v>0</v>
      </c>
      <c r="E39" s="200"/>
      <c r="F39" s="205">
        <v>0</v>
      </c>
      <c r="G39" s="204">
        <v>0</v>
      </c>
      <c r="H39" s="200"/>
      <c r="I39" s="205">
        <f>C39*G39/100</f>
        <v>0</v>
      </c>
      <c r="J39" s="204">
        <v>0</v>
      </c>
      <c r="K39" s="206">
        <v>0</v>
      </c>
      <c r="L39" s="157">
        <v>0</v>
      </c>
      <c r="M39" s="234">
        <v>0</v>
      </c>
      <c r="N39" s="156">
        <v>0</v>
      </c>
      <c r="O39" s="272">
        <v>30</v>
      </c>
      <c r="P39" s="247"/>
      <c r="Q39" s="247"/>
      <c r="R39" s="34">
        <f>F39+I39+K39+M39+O39</f>
        <v>30</v>
      </c>
      <c r="S39" s="220"/>
    </row>
    <row r="40" spans="1:21" ht="39" customHeight="1" thickTop="1" thickBot="1">
      <c r="A40" s="31"/>
      <c r="B40" s="152" t="s">
        <v>48</v>
      </c>
      <c r="C40" s="210"/>
      <c r="D40" s="204">
        <v>0</v>
      </c>
      <c r="E40" s="200"/>
      <c r="F40" s="205">
        <v>0</v>
      </c>
      <c r="G40" s="204">
        <v>0</v>
      </c>
      <c r="H40" s="200"/>
      <c r="I40" s="205">
        <f>C40*G40/100</f>
        <v>0</v>
      </c>
      <c r="J40" s="204">
        <v>0</v>
      </c>
      <c r="K40" s="206">
        <v>30</v>
      </c>
      <c r="L40" s="158">
        <v>0</v>
      </c>
      <c r="M40" s="234">
        <v>0</v>
      </c>
      <c r="N40" s="156">
        <v>0</v>
      </c>
      <c r="O40" s="272">
        <v>0</v>
      </c>
      <c r="P40" s="247"/>
      <c r="Q40" s="247"/>
      <c r="R40" s="34">
        <f>F40+I40+K40+M40+O40</f>
        <v>30</v>
      </c>
      <c r="S40" s="136"/>
      <c r="T40" s="224"/>
      <c r="U40" s="29"/>
    </row>
    <row r="41" spans="1:21" ht="43" customHeight="1" thickTop="1" thickBot="1">
      <c r="A41" s="31"/>
      <c r="B41" s="152" t="s">
        <v>23</v>
      </c>
      <c r="C41" s="160">
        <v>18</v>
      </c>
      <c r="D41" s="204">
        <v>0</v>
      </c>
      <c r="E41" s="200"/>
      <c r="F41" s="205">
        <f>C41*D41/100</f>
        <v>0</v>
      </c>
      <c r="G41" s="204">
        <v>0</v>
      </c>
      <c r="H41" s="200"/>
      <c r="I41" s="205">
        <v>0</v>
      </c>
      <c r="J41" s="204">
        <v>0</v>
      </c>
      <c r="K41" s="206">
        <v>0</v>
      </c>
      <c r="L41" s="158">
        <v>0</v>
      </c>
      <c r="M41" s="234">
        <v>40</v>
      </c>
      <c r="N41" s="156">
        <v>0</v>
      </c>
      <c r="O41" s="272">
        <v>0</v>
      </c>
      <c r="P41" s="247"/>
      <c r="Q41" s="247"/>
      <c r="R41" s="34">
        <f t="shared" si="1"/>
        <v>40</v>
      </c>
    </row>
    <row r="42" spans="1:21" ht="43" customHeight="1" thickTop="1" thickBot="1">
      <c r="A42" s="31"/>
      <c r="B42" s="152" t="s">
        <v>47</v>
      </c>
      <c r="C42" s="160"/>
      <c r="D42" s="204">
        <v>0</v>
      </c>
      <c r="E42" s="200"/>
      <c r="F42" s="205">
        <f>C42*D42/100</f>
        <v>0</v>
      </c>
      <c r="G42" s="204">
        <v>0</v>
      </c>
      <c r="H42" s="200"/>
      <c r="I42" s="205">
        <f>C42*G42/100</f>
        <v>0</v>
      </c>
      <c r="J42" s="204">
        <v>0</v>
      </c>
      <c r="K42" s="206">
        <v>0</v>
      </c>
      <c r="L42" s="158">
        <v>0</v>
      </c>
      <c r="M42" s="234">
        <v>45</v>
      </c>
      <c r="N42" s="157">
        <v>0</v>
      </c>
      <c r="O42" s="272">
        <v>0</v>
      </c>
      <c r="P42" s="247"/>
      <c r="Q42" s="247"/>
      <c r="R42" s="34">
        <f>F42+I42+K42+M42+O42</f>
        <v>45</v>
      </c>
      <c r="S42" s="225"/>
    </row>
    <row r="43" spans="1:21" ht="43" customHeight="1" thickTop="1" thickBot="1">
      <c r="A43" s="31"/>
      <c r="B43" s="152" t="s">
        <v>52</v>
      </c>
      <c r="C43" s="160"/>
      <c r="D43" s="204"/>
      <c r="E43" s="200"/>
      <c r="F43" s="206"/>
      <c r="G43" s="204"/>
      <c r="H43" s="200"/>
      <c r="I43" s="206"/>
      <c r="J43" s="204"/>
      <c r="K43" s="206"/>
      <c r="L43" s="158">
        <v>0</v>
      </c>
      <c r="M43" s="234">
        <v>10</v>
      </c>
      <c r="N43" s="213"/>
      <c r="O43" s="159"/>
      <c r="P43" s="247"/>
      <c r="Q43" s="247"/>
      <c r="R43" s="34"/>
      <c r="S43" s="140"/>
    </row>
    <row r="44" spans="1:21" ht="109" customHeight="1" thickTop="1" thickBot="1">
      <c r="A44" s="31"/>
      <c r="B44" s="274" t="s">
        <v>60</v>
      </c>
      <c r="C44" s="160"/>
      <c r="D44" s="204"/>
      <c r="E44" s="200"/>
      <c r="F44" s="206"/>
      <c r="G44" s="204"/>
      <c r="H44" s="200"/>
      <c r="I44" s="206"/>
      <c r="J44" s="204"/>
      <c r="K44" s="206"/>
      <c r="L44" s="158"/>
      <c r="M44" s="234"/>
      <c r="N44" s="213"/>
      <c r="O44" s="159"/>
      <c r="P44" s="247"/>
      <c r="Q44" s="243">
        <v>25</v>
      </c>
      <c r="R44" s="34"/>
      <c r="S44" s="140"/>
    </row>
    <row r="45" spans="1:21" ht="37" thickTop="1" thickBot="1">
      <c r="A45" s="82" t="s">
        <v>16</v>
      </c>
      <c r="B45" s="273" t="s">
        <v>7</v>
      </c>
      <c r="C45" s="62">
        <f>SUM(C46:C50)</f>
        <v>174</v>
      </c>
      <c r="D45" s="187"/>
      <c r="E45" s="188"/>
      <c r="F45" s="197">
        <f>SUM(F46:F48)</f>
        <v>0</v>
      </c>
      <c r="G45" s="198"/>
      <c r="H45" s="292"/>
      <c r="I45" s="197">
        <f>SUM(I46:I50)</f>
        <v>0</v>
      </c>
      <c r="J45" s="198"/>
      <c r="K45" s="197">
        <f>SUM(K46:K50)</f>
        <v>100</v>
      </c>
      <c r="L45" s="63"/>
      <c r="M45" s="235">
        <v>25</v>
      </c>
      <c r="N45" s="66"/>
      <c r="O45" s="161">
        <f xml:space="preserve"> SUM(O46:O50)</f>
        <v>55</v>
      </c>
      <c r="P45" s="250"/>
      <c r="Q45" s="275"/>
      <c r="R45" s="134">
        <f>F45+I45+K45+M45+O45</f>
        <v>180</v>
      </c>
      <c r="S45" s="238">
        <f>SUM(R46:R50)</f>
        <v>180</v>
      </c>
      <c r="T45" s="2"/>
    </row>
    <row r="46" spans="1:21" ht="57" customHeight="1" thickTop="1" thickBot="1">
      <c r="A46" s="104"/>
      <c r="B46" s="146" t="s">
        <v>19</v>
      </c>
      <c r="C46" s="105">
        <v>44</v>
      </c>
      <c r="D46" s="199">
        <v>0</v>
      </c>
      <c r="E46" s="207"/>
      <c r="F46" s="205">
        <v>0</v>
      </c>
      <c r="G46" s="199">
        <v>0</v>
      </c>
      <c r="H46" s="207"/>
      <c r="I46" s="205">
        <v>0</v>
      </c>
      <c r="J46" s="199">
        <v>0</v>
      </c>
      <c r="K46" s="205">
        <v>20</v>
      </c>
      <c r="L46" s="100">
        <v>0</v>
      </c>
      <c r="M46" s="123">
        <v>25</v>
      </c>
      <c r="N46" s="100">
        <v>0</v>
      </c>
      <c r="O46" s="109">
        <v>0</v>
      </c>
      <c r="P46" s="247"/>
      <c r="Q46" s="247">
        <v>12</v>
      </c>
      <c r="R46" s="34">
        <f t="shared" si="1"/>
        <v>45</v>
      </c>
      <c r="S46" s="138"/>
    </row>
    <row r="47" spans="1:21" ht="57" customHeight="1" thickTop="1" thickBot="1">
      <c r="A47" s="104"/>
      <c r="B47" s="147" t="s">
        <v>17</v>
      </c>
      <c r="C47" s="105">
        <v>85</v>
      </c>
      <c r="D47" s="199">
        <v>0</v>
      </c>
      <c r="E47" s="207"/>
      <c r="F47" s="205">
        <v>0</v>
      </c>
      <c r="G47" s="204">
        <v>0</v>
      </c>
      <c r="H47" s="200"/>
      <c r="I47" s="205">
        <v>0</v>
      </c>
      <c r="J47" s="204">
        <v>0</v>
      </c>
      <c r="K47" s="205">
        <v>80</v>
      </c>
      <c r="L47" s="106">
        <v>0</v>
      </c>
      <c r="M47" s="123">
        <v>0</v>
      </c>
      <c r="N47" s="106">
        <v>0</v>
      </c>
      <c r="O47" s="109">
        <v>20</v>
      </c>
      <c r="P47" s="247"/>
      <c r="Q47" s="247"/>
      <c r="R47" s="34">
        <f t="shared" si="1"/>
        <v>100</v>
      </c>
    </row>
    <row r="48" spans="1:21" ht="55" customHeight="1" thickTop="1" thickBot="1">
      <c r="A48" s="104"/>
      <c r="B48" s="147" t="s">
        <v>18</v>
      </c>
      <c r="C48" s="105">
        <v>22</v>
      </c>
      <c r="D48" s="199">
        <v>0</v>
      </c>
      <c r="E48" s="207"/>
      <c r="F48" s="205">
        <f>C48*D48/100</f>
        <v>0</v>
      </c>
      <c r="G48" s="204">
        <v>0</v>
      </c>
      <c r="H48" s="200"/>
      <c r="I48" s="205">
        <v>0</v>
      </c>
      <c r="J48" s="204">
        <v>0</v>
      </c>
      <c r="K48" s="205">
        <f>C48*J48/100</f>
        <v>0</v>
      </c>
      <c r="L48" s="106">
        <v>0</v>
      </c>
      <c r="M48" s="123"/>
      <c r="N48" s="106">
        <v>0</v>
      </c>
      <c r="O48" s="109">
        <v>20</v>
      </c>
      <c r="P48" s="247"/>
      <c r="Q48" s="247"/>
      <c r="R48" s="34">
        <f t="shared" si="1"/>
        <v>20</v>
      </c>
      <c r="S48" s="296"/>
    </row>
    <row r="49" spans="1:21" ht="55" customHeight="1" thickTop="1" thickBot="1">
      <c r="A49" s="110"/>
      <c r="B49" s="90" t="s">
        <v>53</v>
      </c>
      <c r="C49" s="111"/>
      <c r="D49" s="199"/>
      <c r="E49" s="208"/>
      <c r="F49" s="209"/>
      <c r="G49" s="204"/>
      <c r="H49" s="293"/>
      <c r="I49" s="209"/>
      <c r="J49" s="204"/>
      <c r="K49" s="209"/>
      <c r="L49" s="106"/>
      <c r="M49" s="231"/>
      <c r="N49" s="106"/>
      <c r="O49" s="113">
        <v>5</v>
      </c>
      <c r="P49" s="248"/>
      <c r="Q49" s="248"/>
      <c r="R49" s="34">
        <f>O49</f>
        <v>5</v>
      </c>
    </row>
    <row r="50" spans="1:21" ht="59" customHeight="1" thickTop="1" thickBot="1">
      <c r="A50" s="183"/>
      <c r="B50" s="153" t="s">
        <v>8</v>
      </c>
      <c r="C50" s="111">
        <v>23</v>
      </c>
      <c r="D50" s="199">
        <v>0</v>
      </c>
      <c r="E50" s="208"/>
      <c r="F50" s="209">
        <v>0</v>
      </c>
      <c r="G50" s="204">
        <v>0</v>
      </c>
      <c r="H50" s="293"/>
      <c r="I50" s="209">
        <v>0</v>
      </c>
      <c r="J50" s="204">
        <v>0</v>
      </c>
      <c r="K50" s="209">
        <v>0</v>
      </c>
      <c r="L50" s="106">
        <v>0</v>
      </c>
      <c r="M50" s="231">
        <v>0</v>
      </c>
      <c r="N50" s="106">
        <v>0</v>
      </c>
      <c r="O50" s="113">
        <v>10</v>
      </c>
      <c r="P50" s="248"/>
      <c r="Q50" s="248"/>
      <c r="R50" s="34">
        <f t="shared" si="1"/>
        <v>10</v>
      </c>
      <c r="S50" s="170"/>
    </row>
    <row r="51" spans="1:21" ht="55" customHeight="1" thickTop="1" thickBot="1">
      <c r="A51" s="184" t="s">
        <v>9</v>
      </c>
      <c r="B51" s="154" t="s">
        <v>28</v>
      </c>
      <c r="C51" s="162">
        <f>C45+C22+C4+C3+C5+C33</f>
        <v>2905</v>
      </c>
      <c r="D51" s="163"/>
      <c r="E51" s="164"/>
      <c r="F51" s="165">
        <f>F45+F22+F4+F3+F5+F33</f>
        <v>228</v>
      </c>
      <c r="G51" s="163"/>
      <c r="H51" s="164"/>
      <c r="I51" s="165">
        <f>I45+I22+I4+I3+I5+I33</f>
        <v>966</v>
      </c>
      <c r="J51" s="163"/>
      <c r="K51" s="165">
        <f>K45+K22+K4+K3+K5+K33</f>
        <v>410</v>
      </c>
      <c r="L51" s="163"/>
      <c r="M51" s="165">
        <f>M45+M22+M4+M3+M5+M33</f>
        <v>825</v>
      </c>
      <c r="N51" s="166"/>
      <c r="O51" s="165">
        <f>O45+O22+O4+O3+O5+O33</f>
        <v>370</v>
      </c>
      <c r="P51" s="251"/>
      <c r="Q51" s="251">
        <f>SUM(Q5:Q50)</f>
        <v>219</v>
      </c>
      <c r="R51" s="185">
        <f>R3+R4+R5+R22+R33+R45</f>
        <v>2799</v>
      </c>
      <c r="S51" s="295">
        <f>Q51+R51-T51</f>
        <v>2890</v>
      </c>
      <c r="T51" s="276">
        <f>SUM(T5:T50)</f>
        <v>128</v>
      </c>
      <c r="U51" s="3">
        <f>Q51-T51</f>
        <v>91</v>
      </c>
    </row>
    <row r="53" spans="1:21">
      <c r="O53" s="212">
        <f>238+966+410</f>
        <v>1614</v>
      </c>
      <c r="P53" s="212"/>
      <c r="Q53" s="212"/>
    </row>
    <row r="54" spans="1:21" ht="37">
      <c r="A54" s="298" t="s">
        <v>10</v>
      </c>
      <c r="B54" s="299"/>
      <c r="C54" s="298"/>
      <c r="D54" s="298"/>
      <c r="E54" s="300"/>
      <c r="F54" s="298"/>
      <c r="G54" s="298"/>
      <c r="H54" s="301"/>
      <c r="I54" s="302"/>
      <c r="J54" s="302"/>
      <c r="R54" s="177"/>
    </row>
    <row r="55" spans="1:21" ht="37">
      <c r="A55" s="303"/>
      <c r="B55" s="304">
        <v>2016</v>
      </c>
      <c r="C55" s="303">
        <v>2017</v>
      </c>
      <c r="D55" s="303">
        <v>2018</v>
      </c>
      <c r="E55" s="305"/>
      <c r="F55" s="303">
        <v>2019</v>
      </c>
      <c r="G55" s="303">
        <v>2020</v>
      </c>
      <c r="H55" s="306">
        <v>2021</v>
      </c>
      <c r="I55" s="307" t="s">
        <v>20</v>
      </c>
      <c r="J55" s="308" t="s">
        <v>65</v>
      </c>
    </row>
    <row r="56" spans="1:21" ht="37">
      <c r="A56" s="303" t="s">
        <v>0</v>
      </c>
      <c r="B56" s="309">
        <f>F3</f>
        <v>34</v>
      </c>
      <c r="C56" s="310">
        <f>I3</f>
        <v>228</v>
      </c>
      <c r="D56" s="311">
        <f>K3</f>
        <v>0</v>
      </c>
      <c r="E56" s="312"/>
      <c r="F56" s="311">
        <f>M3</f>
        <v>0</v>
      </c>
      <c r="G56" s="311">
        <f>O3</f>
        <v>0</v>
      </c>
      <c r="H56" s="311">
        <f>P3</f>
        <v>0</v>
      </c>
      <c r="I56" s="313">
        <f t="shared" ref="I56:I62" si="2">B56+C56+D56+E56+F56+G56+H56</f>
        <v>262</v>
      </c>
      <c r="J56" s="314">
        <f>SUM(I56:I61)</f>
        <v>2890</v>
      </c>
    </row>
    <row r="57" spans="1:21" ht="37">
      <c r="A57" s="303" t="s">
        <v>1</v>
      </c>
      <c r="B57" s="315">
        <f>F4</f>
        <v>84</v>
      </c>
      <c r="C57" s="316">
        <f>I4</f>
        <v>605</v>
      </c>
      <c r="D57" s="317">
        <f>K4</f>
        <v>0</v>
      </c>
      <c r="E57" s="318"/>
      <c r="F57" s="317">
        <f>M4</f>
        <v>0</v>
      </c>
      <c r="G57" s="317">
        <f>O4</f>
        <v>0</v>
      </c>
      <c r="H57" s="317">
        <f>P4</f>
        <v>0</v>
      </c>
      <c r="I57" s="313">
        <f t="shared" si="2"/>
        <v>689</v>
      </c>
      <c r="J57" s="308"/>
    </row>
    <row r="58" spans="1:21" ht="37">
      <c r="A58" s="303" t="s">
        <v>2</v>
      </c>
      <c r="B58" s="315">
        <f>F5</f>
        <v>70</v>
      </c>
      <c r="C58" s="316">
        <f>I5</f>
        <v>108</v>
      </c>
      <c r="D58" s="317">
        <f>K5</f>
        <v>234</v>
      </c>
      <c r="E58" s="318"/>
      <c r="F58" s="317">
        <f>M5</f>
        <v>70</v>
      </c>
      <c r="G58" s="317">
        <f>O5</f>
        <v>168</v>
      </c>
      <c r="H58" s="319">
        <v>80</v>
      </c>
      <c r="I58" s="313">
        <f t="shared" si="2"/>
        <v>730</v>
      </c>
      <c r="J58" s="308"/>
    </row>
    <row r="59" spans="1:21" ht="37">
      <c r="A59" s="303" t="s">
        <v>3</v>
      </c>
      <c r="B59" s="309">
        <f>F22</f>
        <v>20</v>
      </c>
      <c r="C59" s="310">
        <f>I22</f>
        <v>20</v>
      </c>
      <c r="D59" s="311">
        <f>K22</f>
        <v>20</v>
      </c>
      <c r="E59" s="312"/>
      <c r="F59" s="311">
        <f>M22</f>
        <v>340</v>
      </c>
      <c r="G59" s="311">
        <f>O22</f>
        <v>68</v>
      </c>
      <c r="H59" s="320">
        <v>0</v>
      </c>
      <c r="I59" s="313">
        <f t="shared" si="2"/>
        <v>468</v>
      </c>
      <c r="J59" s="308"/>
    </row>
    <row r="60" spans="1:21" ht="37">
      <c r="A60" s="303" t="s">
        <v>14</v>
      </c>
      <c r="B60" s="309">
        <f>F33</f>
        <v>20</v>
      </c>
      <c r="C60" s="310">
        <f>I33</f>
        <v>5</v>
      </c>
      <c r="D60" s="311">
        <f>K33</f>
        <v>56</v>
      </c>
      <c r="E60" s="312"/>
      <c r="F60" s="311">
        <f>M33</f>
        <v>390</v>
      </c>
      <c r="G60" s="311">
        <f>O33</f>
        <v>79</v>
      </c>
      <c r="H60" s="320">
        <v>-1</v>
      </c>
      <c r="I60" s="313">
        <f>B60+C60+D60+E60+F60+G60+H60</f>
        <v>549</v>
      </c>
      <c r="J60" s="308"/>
    </row>
    <row r="61" spans="1:21" ht="37">
      <c r="A61" s="303" t="s">
        <v>16</v>
      </c>
      <c r="B61" s="309">
        <f>F45</f>
        <v>0</v>
      </c>
      <c r="C61" s="310">
        <f>I45</f>
        <v>0</v>
      </c>
      <c r="D61" s="311">
        <f>K45</f>
        <v>100</v>
      </c>
      <c r="E61" s="312"/>
      <c r="F61" s="311">
        <f>M45</f>
        <v>25</v>
      </c>
      <c r="G61" s="311">
        <f>O45</f>
        <v>55</v>
      </c>
      <c r="H61" s="320">
        <v>12</v>
      </c>
      <c r="I61" s="313">
        <f t="shared" si="2"/>
        <v>192</v>
      </c>
      <c r="J61" s="308"/>
    </row>
    <row r="62" spans="1:21" ht="37">
      <c r="A62" s="303" t="s">
        <v>20</v>
      </c>
      <c r="B62" s="309">
        <f>SUM(B56:B61)</f>
        <v>228</v>
      </c>
      <c r="C62" s="310">
        <f>SUM(C56:C61)</f>
        <v>966</v>
      </c>
      <c r="D62" s="311">
        <f>SUM(D56:D61)</f>
        <v>410</v>
      </c>
      <c r="E62" s="312"/>
      <c r="F62" s="311">
        <f>SUM(F56:F61)</f>
        <v>825</v>
      </c>
      <c r="G62" s="311">
        <f>SUM(G56:G61)</f>
        <v>370</v>
      </c>
      <c r="H62" s="320">
        <f>SUM(H56:H61)</f>
        <v>91</v>
      </c>
      <c r="I62" s="321">
        <f>B62+C62+D62+E62+F62+G62+H62</f>
        <v>2890</v>
      </c>
      <c r="J62" s="308" t="s">
        <v>66</v>
      </c>
      <c r="K62" s="32"/>
      <c r="N62" s="297" t="s">
        <v>64</v>
      </c>
      <c r="O62" s="297"/>
    </row>
    <row r="64" spans="1:21">
      <c r="A64" s="1" t="s">
        <v>56</v>
      </c>
      <c r="D64" s="211"/>
    </row>
  </sheetData>
  <phoneticPr fontId="12" type="noConversion"/>
  <pageMargins left="0.75000000000000011" right="0.75000000000000011" top="1" bottom="1" header="0.5" footer="0.5"/>
  <pageSetup paperSize="9" scale="17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miscetti</dc:creator>
  <cp:lastModifiedBy>Stefano Miscetti</cp:lastModifiedBy>
  <cp:lastPrinted>2020-09-08T12:38:39Z</cp:lastPrinted>
  <dcterms:created xsi:type="dcterms:W3CDTF">2014-04-28T07:35:52Z</dcterms:created>
  <dcterms:modified xsi:type="dcterms:W3CDTF">2020-09-08T19:33:10Z</dcterms:modified>
</cp:coreProperties>
</file>