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440" yWindow="400" windowWidth="19620" windowHeight="1286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D22" i="1"/>
  <c r="E16" i="1"/>
  <c r="K16" i="1"/>
  <c r="C7" i="1"/>
  <c r="C8" i="1"/>
  <c r="C9" i="1"/>
  <c r="C10" i="1"/>
  <c r="C11" i="1"/>
  <c r="C15" i="1"/>
  <c r="E15" i="1"/>
  <c r="K15" i="1"/>
  <c r="C14" i="1"/>
  <c r="E14" i="1"/>
  <c r="K14" i="1"/>
  <c r="C13" i="1"/>
  <c r="E13" i="1"/>
  <c r="K13" i="1"/>
  <c r="E7" i="1"/>
  <c r="E8" i="1"/>
  <c r="E9" i="1"/>
  <c r="E10" i="1"/>
  <c r="E11" i="1"/>
  <c r="K11" i="1"/>
  <c r="J16" i="1"/>
  <c r="J15" i="1"/>
  <c r="J14" i="1"/>
  <c r="J13" i="1"/>
  <c r="J11" i="1"/>
  <c r="L16" i="1"/>
  <c r="I16" i="1"/>
  <c r="H16" i="1"/>
  <c r="G16" i="1"/>
  <c r="F16" i="1"/>
  <c r="L15" i="1"/>
  <c r="I15" i="1"/>
  <c r="H15" i="1"/>
  <c r="G15" i="1"/>
  <c r="F15" i="1"/>
  <c r="L14" i="1"/>
  <c r="L13" i="1"/>
  <c r="L11" i="1"/>
  <c r="G14" i="1"/>
  <c r="G13" i="1"/>
  <c r="G11" i="1"/>
  <c r="I14" i="1"/>
  <c r="I13" i="1"/>
  <c r="I11" i="1"/>
  <c r="H14" i="1"/>
  <c r="H13" i="1"/>
  <c r="H11" i="1"/>
  <c r="F14" i="1"/>
  <c r="F13" i="1"/>
  <c r="F11" i="1"/>
  <c r="D11" i="1"/>
</calcChain>
</file>

<file path=xl/sharedStrings.xml><?xml version="1.0" encoding="utf-8"?>
<sst xmlns="http://schemas.openxmlformats.org/spreadsheetml/2006/main" count="29" uniqueCount="25">
  <si>
    <t>A. Investigator</t>
  </si>
  <si>
    <t>A.1</t>
  </si>
  <si>
    <t>A.2.1</t>
  </si>
  <si>
    <t>B</t>
  </si>
  <si>
    <t>Perugia</t>
  </si>
  <si>
    <t>Roma 2</t>
  </si>
  <si>
    <t>Firenze</t>
  </si>
  <si>
    <t>INFN</t>
  </si>
  <si>
    <t>Contratti?</t>
  </si>
  <si>
    <t>HW1</t>
  </si>
  <si>
    <t>HW2</t>
  </si>
  <si>
    <t>800K tot</t>
  </si>
  <si>
    <t>850K tot</t>
  </si>
  <si>
    <t>HW0</t>
  </si>
  <si>
    <t>750k tot</t>
  </si>
  <si>
    <t>1000K tot</t>
  </si>
  <si>
    <t>Lubrano</t>
  </si>
  <si>
    <t>Piccini</t>
  </si>
  <si>
    <t>Cenci</t>
  </si>
  <si>
    <t>Pepe</t>
  </si>
  <si>
    <t>Bucci</t>
  </si>
  <si>
    <t>Antonelli</t>
  </si>
  <si>
    <t>Spadaro</t>
  </si>
  <si>
    <t>900K tot</t>
  </si>
  <si>
    <t>950K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</si>
</sst>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3366FF"/>
      <name val="Calibri"/>
      <scheme val="minor"/>
    </font>
    <font>
      <b/>
      <sz val="12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/>
    <xf numFmtId="164" fontId="5" fillId="0" borderId="0" xfId="0" applyNumberFormat="1" applyFont="1" applyAlignment="1">
      <alignment horizontal="center" vertical="center"/>
    </xf>
  </cellXfs>
  <cellStyles count="9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E11" sqref="E11"/>
    </sheetView>
  </sheetViews>
  <sheetFormatPr baseColWidth="10" defaultRowHeight="15" x14ac:dyDescent="0"/>
  <cols>
    <col min="1" max="2" width="23.6640625" customWidth="1"/>
  </cols>
  <sheetData>
    <row r="1" spans="1:12">
      <c r="A1" s="1"/>
      <c r="B1" s="1"/>
      <c r="C1" s="1"/>
      <c r="D1" s="1"/>
      <c r="E1" s="1"/>
    </row>
    <row r="2" spans="1:12">
      <c r="A2" s="1"/>
      <c r="B2" s="1"/>
      <c r="C2" s="1"/>
      <c r="D2" s="1"/>
      <c r="E2" s="1"/>
    </row>
    <row r="3" spans="1:12">
      <c r="A3" s="1"/>
      <c r="B3" s="1"/>
      <c r="C3" s="1"/>
      <c r="D3" s="1"/>
      <c r="E3" s="1"/>
      <c r="G3" t="s">
        <v>14</v>
      </c>
      <c r="H3" t="s">
        <v>11</v>
      </c>
      <c r="I3" t="s">
        <v>12</v>
      </c>
      <c r="J3" t="s">
        <v>23</v>
      </c>
      <c r="K3" t="s">
        <v>24</v>
      </c>
      <c r="L3" t="s">
        <v>15</v>
      </c>
    </row>
    <row r="5" spans="1:12">
      <c r="A5" s="1"/>
      <c r="B5" s="1"/>
      <c r="C5" s="2" t="s">
        <v>1</v>
      </c>
      <c r="D5" s="2" t="s">
        <v>2</v>
      </c>
      <c r="E5" s="2" t="s">
        <v>3</v>
      </c>
      <c r="F5" s="1" t="s">
        <v>8</v>
      </c>
      <c r="G5" s="1" t="s">
        <v>13</v>
      </c>
      <c r="H5" s="2" t="s">
        <v>9</v>
      </c>
      <c r="I5" s="2" t="s">
        <v>10</v>
      </c>
      <c r="J5" s="2"/>
      <c r="K5" s="2"/>
    </row>
    <row r="6" spans="1:12">
      <c r="A6" s="1" t="s">
        <v>0</v>
      </c>
      <c r="B6" s="1"/>
      <c r="C6" s="2"/>
      <c r="D6" s="2"/>
      <c r="E6" s="2"/>
    </row>
    <row r="7" spans="1:12">
      <c r="A7" s="3" t="s">
        <v>4</v>
      </c>
      <c r="B7" s="4">
        <v>86015.7</v>
      </c>
      <c r="C7" s="5">
        <f>(B7/12)*3</f>
        <v>21503.924999999999</v>
      </c>
      <c r="D7" s="5">
        <v>0</v>
      </c>
      <c r="E7" s="5">
        <f>C7*1.6+D7*1.6</f>
        <v>34406.28</v>
      </c>
      <c r="F7" s="5"/>
      <c r="G7" s="5"/>
      <c r="H7" s="5"/>
      <c r="I7" s="6"/>
      <c r="J7" s="6"/>
      <c r="K7" s="6"/>
      <c r="L7" s="6"/>
    </row>
    <row r="8" spans="1:12">
      <c r="A8" s="3" t="s">
        <v>5</v>
      </c>
      <c r="B8" s="4">
        <v>86015.7</v>
      </c>
      <c r="C8" s="5">
        <f>(B8/12)*3</f>
        <v>21503.924999999999</v>
      </c>
      <c r="D8" s="5">
        <v>48000</v>
      </c>
      <c r="E8" s="5">
        <f>C8*1.6+D8*1.6</f>
        <v>111206.28</v>
      </c>
      <c r="F8" s="5"/>
      <c r="G8" s="5"/>
      <c r="H8" s="5"/>
      <c r="I8" s="6"/>
      <c r="J8" s="6"/>
      <c r="K8" s="6"/>
      <c r="L8" s="6"/>
    </row>
    <row r="9" spans="1:12">
      <c r="A9" s="3" t="s">
        <v>6</v>
      </c>
      <c r="B9" s="4">
        <v>69717.710000000006</v>
      </c>
      <c r="C9" s="5">
        <f>(B9/12)*3</f>
        <v>17429.427500000002</v>
      </c>
      <c r="D9" s="5">
        <v>48000</v>
      </c>
      <c r="E9" s="5">
        <f>C9*1.6+D9*1.6</f>
        <v>104687.084</v>
      </c>
      <c r="F9" s="5"/>
      <c r="G9" s="5"/>
      <c r="H9" s="5"/>
      <c r="I9" s="6"/>
      <c r="J9" s="6"/>
      <c r="K9" s="6"/>
      <c r="L9" s="6"/>
    </row>
    <row r="10" spans="1:12">
      <c r="A10" s="3" t="s">
        <v>7</v>
      </c>
      <c r="B10" s="4">
        <v>114451.7</v>
      </c>
      <c r="C10" s="5">
        <f>(B10/12)*3</f>
        <v>28612.924999999999</v>
      </c>
      <c r="D10" s="5">
        <v>60000</v>
      </c>
      <c r="E10" s="5">
        <f>C10*1.6+D10*1.6</f>
        <v>141780.68</v>
      </c>
      <c r="F10" s="5"/>
      <c r="G10" s="5"/>
      <c r="H10" s="5"/>
      <c r="I10" s="6"/>
      <c r="J10" s="6"/>
      <c r="K10" s="6"/>
      <c r="L10" s="6"/>
    </row>
    <row r="11" spans="1:12">
      <c r="A11" s="1"/>
      <c r="B11" s="7"/>
      <c r="C11" s="8">
        <f>SUM(C7:C10)</f>
        <v>89050.202499999999</v>
      </c>
      <c r="D11" s="8">
        <f>SUM(D7:D10)</f>
        <v>156000</v>
      </c>
      <c r="E11" s="8">
        <f>SUM(E7:E10)</f>
        <v>392080.32400000002</v>
      </c>
      <c r="F11" s="5">
        <f>E11-C11</f>
        <v>303030.12150000001</v>
      </c>
      <c r="G11" s="5">
        <f>750000-E11</f>
        <v>357919.67599999998</v>
      </c>
      <c r="H11" s="5">
        <f>800000-E11</f>
        <v>407919.67599999998</v>
      </c>
      <c r="I11" s="5">
        <f>850000-E11</f>
        <v>457919.67599999998</v>
      </c>
      <c r="J11" s="5">
        <f>900000-E11</f>
        <v>507919.67599999998</v>
      </c>
      <c r="K11" s="5">
        <f>950000-E11</f>
        <v>557919.67599999998</v>
      </c>
      <c r="L11" s="5">
        <f>1000000-E11</f>
        <v>607919.67599999998</v>
      </c>
    </row>
    <row r="12" spans="1:12">
      <c r="A12" s="3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B13" s="6"/>
      <c r="C13" s="5">
        <f>C11*1.5</f>
        <v>133575.30374999999</v>
      </c>
      <c r="D13" s="5">
        <v>156000</v>
      </c>
      <c r="E13" s="5">
        <f>(C13+D13)*1.6</f>
        <v>463320.48599999998</v>
      </c>
      <c r="F13" s="5">
        <f>E13-C13</f>
        <v>329745.18224999995</v>
      </c>
      <c r="G13" s="5">
        <f>750000-E13</f>
        <v>286679.51400000002</v>
      </c>
      <c r="H13" s="5">
        <f>800000-E13</f>
        <v>336679.51400000002</v>
      </c>
      <c r="I13" s="5">
        <f>850000-E13</f>
        <v>386679.51400000002</v>
      </c>
      <c r="J13" s="5">
        <f>900000-E13</f>
        <v>436679.51400000002</v>
      </c>
      <c r="K13" s="5">
        <f>950000-E13</f>
        <v>486679.51400000002</v>
      </c>
      <c r="L13" s="5">
        <f>1000000-E13</f>
        <v>536679.51399999997</v>
      </c>
    </row>
    <row r="14" spans="1:12">
      <c r="B14" s="6"/>
      <c r="C14" s="5">
        <f>C11*2</f>
        <v>178100.405</v>
      </c>
      <c r="D14" s="5">
        <v>156000</v>
      </c>
      <c r="E14" s="5">
        <f>(C14+D14)*1.6</f>
        <v>534560.64800000004</v>
      </c>
      <c r="F14" s="5">
        <f>E14-C14</f>
        <v>356460.24300000002</v>
      </c>
      <c r="G14" s="5">
        <f>750000-E14</f>
        <v>215439.35199999996</v>
      </c>
      <c r="H14" s="5">
        <f>800000-E14</f>
        <v>265439.35199999996</v>
      </c>
      <c r="I14" s="5">
        <f>850000-E14</f>
        <v>315439.35199999996</v>
      </c>
      <c r="J14" s="5">
        <f>900000-E14</f>
        <v>365439.35199999996</v>
      </c>
      <c r="K14" s="5">
        <f>950000-E14</f>
        <v>415439.35199999996</v>
      </c>
      <c r="L14" s="5">
        <f>1000000-E14</f>
        <v>465439.35199999996</v>
      </c>
    </row>
    <row r="15" spans="1:12">
      <c r="B15" s="6"/>
      <c r="C15" s="5">
        <f>C11*2.5</f>
        <v>222625.50625000001</v>
      </c>
      <c r="D15" s="5">
        <v>156000</v>
      </c>
      <c r="E15" s="5">
        <f>(C15+D15)*1.6</f>
        <v>605800.80999999994</v>
      </c>
      <c r="F15" s="5">
        <f>E15-C15</f>
        <v>383175.30374999996</v>
      </c>
      <c r="G15" s="5">
        <f>750000-E15</f>
        <v>144199.19000000006</v>
      </c>
      <c r="H15" s="5">
        <f>800000-E15</f>
        <v>194199.19000000006</v>
      </c>
      <c r="I15" s="5">
        <f>850000-E15</f>
        <v>244199.19000000006</v>
      </c>
      <c r="J15" s="5">
        <f>900000-E15</f>
        <v>294199.19000000006</v>
      </c>
      <c r="K15" s="5">
        <f>950000-E15</f>
        <v>344199.19000000006</v>
      </c>
      <c r="L15" s="5">
        <f>1000000-E15</f>
        <v>394199.19000000006</v>
      </c>
    </row>
    <row r="16" spans="1:12">
      <c r="C16" s="5">
        <f>D22</f>
        <v>166750.42249999999</v>
      </c>
      <c r="D16" s="5">
        <v>156000</v>
      </c>
      <c r="E16" s="5">
        <f>(C16+D16)*1.6</f>
        <v>516400.67599999998</v>
      </c>
      <c r="F16" s="5">
        <f>E16-C16</f>
        <v>349650.25349999999</v>
      </c>
      <c r="G16" s="5">
        <f>750000-E16</f>
        <v>233599.32400000002</v>
      </c>
      <c r="H16" s="5">
        <f>800000-E16</f>
        <v>283599.32400000002</v>
      </c>
      <c r="I16" s="5">
        <f>850000-E16</f>
        <v>333599.32400000002</v>
      </c>
      <c r="J16" s="5">
        <f>900000-E16</f>
        <v>383599.32400000002</v>
      </c>
      <c r="K16" s="5">
        <f>950000-E16</f>
        <v>433599.32400000002</v>
      </c>
      <c r="L16" s="5">
        <f>1000000-E16</f>
        <v>483599.32400000002</v>
      </c>
    </row>
    <row r="17" spans="1:8">
      <c r="A17" t="s">
        <v>4</v>
      </c>
    </row>
    <row r="18" spans="1:8">
      <c r="A18" t="s">
        <v>5</v>
      </c>
    </row>
    <row r="19" spans="1:8">
      <c r="A19" t="s">
        <v>6</v>
      </c>
    </row>
    <row r="20" spans="1:8">
      <c r="A20" t="s">
        <v>7</v>
      </c>
      <c r="B20" t="s">
        <v>16</v>
      </c>
      <c r="C20" t="s">
        <v>17</v>
      </c>
      <c r="D20" t="s">
        <v>18</v>
      </c>
      <c r="E20" t="s">
        <v>19</v>
      </c>
      <c r="F20" t="s">
        <v>20</v>
      </c>
      <c r="G20" t="s">
        <v>21</v>
      </c>
      <c r="H20" t="s">
        <v>22</v>
      </c>
    </row>
    <row r="21" spans="1:8">
      <c r="B21">
        <v>114451.7</v>
      </c>
      <c r="C21">
        <v>51263.6</v>
      </c>
      <c r="D21">
        <v>93602.9</v>
      </c>
      <c r="E21">
        <v>86937.3</v>
      </c>
      <c r="F21">
        <v>51263.6</v>
      </c>
      <c r="G21">
        <v>93602.9</v>
      </c>
      <c r="H21">
        <v>71202.13</v>
      </c>
    </row>
    <row r="22" spans="1:8">
      <c r="D22">
        <f>3*(B7+B8+B9)/12+3*(B23*B21+C23*C21+D23*D21+E23*E21+F23*F21+G23*G21+H23*H21)/12</f>
        <v>166750.42249999999</v>
      </c>
    </row>
    <row r="23" spans="1:8">
      <c r="B23">
        <v>1</v>
      </c>
      <c r="C23">
        <v>1</v>
      </c>
      <c r="D23">
        <v>0.5</v>
      </c>
      <c r="E23">
        <v>0.5</v>
      </c>
      <c r="F23">
        <v>1</v>
      </c>
      <c r="G23">
        <v>0.5</v>
      </c>
      <c r="H23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Lubrano</dc:creator>
  <cp:lastModifiedBy>Pasquale Lubrano</cp:lastModifiedBy>
  <dcterms:created xsi:type="dcterms:W3CDTF">2018-02-21T14:04:22Z</dcterms:created>
  <dcterms:modified xsi:type="dcterms:W3CDTF">2018-03-08T10:00:08Z</dcterms:modified>
</cp:coreProperties>
</file>