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705"/>
  <workbookPr filterPrivacy="1" autoCompressPictures="0"/>
  <bookViews>
    <workbookView xWindow="2480" yWindow="1020" windowWidth="36040" windowHeight="26160" activeTab="2"/>
  </bookViews>
  <sheets>
    <sheet name="Instructions" sheetId="1" r:id="rId1"/>
    <sheet name="Pixel Cost" sheetId="3" r:id="rId2"/>
    <sheet name="FA survey" sheetId="2" r:id="rId3"/>
  </sheets>
  <externalReferences>
    <externalReference r:id="rId4"/>
    <externalReference r:id="rId5"/>
  </externalReferences>
  <definedNames>
    <definedName name="Items">'[1]Individual items'!$B$1:$L$161</definedName>
    <definedName name="ItemsCount">'[1]Items count'!$A$1:$AQ$239</definedName>
    <definedName name="Names">'[1]Individual items'!$B$1:$B$161</definedName>
    <definedName name="WBS">'[2]Pixel Cost'!$A$7:$I$240</definedName>
  </definedName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6" i="2" l="1"/>
  <c r="M58" i="3"/>
  <c r="L56" i="3"/>
  <c r="L57" i="3"/>
  <c r="K57" i="3"/>
  <c r="K56" i="3"/>
  <c r="P21" i="2"/>
  <c r="F21" i="2"/>
  <c r="P15" i="2"/>
  <c r="AA15" i="2"/>
  <c r="AA52" i="2"/>
  <c r="AA56" i="2"/>
  <c r="AB56" i="2"/>
  <c r="P4" i="2"/>
  <c r="AC4" i="2"/>
  <c r="P14" i="2"/>
  <c r="AC14" i="2"/>
  <c r="AC52" i="2"/>
  <c r="AC56" i="2"/>
  <c r="AD56" i="2"/>
  <c r="K21" i="2"/>
  <c r="AE21" i="2"/>
  <c r="AE52" i="2"/>
  <c r="AE56" i="2"/>
  <c r="P12" i="2"/>
  <c r="AF12" i="2"/>
  <c r="AF14" i="2"/>
  <c r="AF52" i="2"/>
  <c r="AF56" i="2"/>
  <c r="AG4" i="2"/>
  <c r="AG15" i="2"/>
  <c r="AG52" i="2"/>
  <c r="AG56" i="2"/>
  <c r="AH15" i="2"/>
  <c r="AH52" i="2"/>
  <c r="AH56" i="2"/>
  <c r="Z52" i="2"/>
  <c r="Z56" i="2"/>
  <c r="U21" i="2"/>
  <c r="U17" i="2"/>
  <c r="U4" i="2"/>
  <c r="U3" i="2"/>
  <c r="U12" i="2"/>
  <c r="U14" i="2"/>
  <c r="U15" i="2"/>
  <c r="U11" i="2"/>
  <c r="U46" i="2"/>
  <c r="U36" i="2"/>
  <c r="U52" i="2"/>
  <c r="E54" i="2"/>
  <c r="AF20" i="2"/>
  <c r="F4" i="2"/>
  <c r="F13" i="2"/>
  <c r="F14" i="2"/>
  <c r="F15" i="2"/>
  <c r="F52" i="2"/>
  <c r="K4" i="2"/>
  <c r="K8" i="2"/>
  <c r="AC8" i="2"/>
  <c r="AJ8" i="2"/>
  <c r="K9" i="2"/>
  <c r="AC9" i="2"/>
  <c r="AJ9" i="2"/>
  <c r="K10" i="2"/>
  <c r="K12" i="2"/>
  <c r="K13" i="2"/>
  <c r="U13" i="2"/>
  <c r="K14" i="2"/>
  <c r="K15" i="2"/>
  <c r="K18" i="2"/>
  <c r="AC18" i="2"/>
  <c r="AJ18" i="2"/>
  <c r="K19" i="2"/>
  <c r="AC19" i="2"/>
  <c r="AJ19" i="2"/>
  <c r="K20" i="2"/>
  <c r="K29" i="2"/>
  <c r="K30" i="2"/>
  <c r="AC30" i="2"/>
  <c r="AJ30" i="2"/>
  <c r="K35" i="2"/>
  <c r="U35" i="2"/>
  <c r="K39" i="2"/>
  <c r="AE39" i="2"/>
  <c r="AJ39" i="2"/>
  <c r="K40" i="2"/>
  <c r="AI40" i="2"/>
  <c r="AJ40" i="2"/>
  <c r="K44" i="2"/>
  <c r="AI44" i="2"/>
  <c r="AJ44" i="2"/>
  <c r="K48" i="2"/>
  <c r="AI48" i="2"/>
  <c r="AJ48" i="2"/>
  <c r="K49" i="2"/>
  <c r="K50" i="2"/>
  <c r="P5" i="2"/>
  <c r="AG5" i="2"/>
  <c r="AF4" i="2"/>
  <c r="AI50" i="2"/>
  <c r="AI49" i="2"/>
  <c r="AJ49" i="2"/>
  <c r="AI35" i="2"/>
  <c r="AJ35" i="2"/>
  <c r="AD30" i="2"/>
  <c r="AD52" i="2"/>
  <c r="AJ21" i="2"/>
  <c r="AF13" i="2"/>
  <c r="AC13" i="2"/>
  <c r="AJ13" i="2"/>
  <c r="AC29" i="2"/>
  <c r="AC10" i="2"/>
  <c r="AJ10" i="2"/>
  <c r="I52" i="2"/>
  <c r="N52" i="2"/>
  <c r="Z3" i="2"/>
  <c r="Z48" i="2"/>
  <c r="Z49" i="2"/>
  <c r="Z50" i="2"/>
  <c r="Y31" i="2"/>
  <c r="Y32" i="2"/>
  <c r="Y33" i="2"/>
  <c r="Y34" i="2"/>
  <c r="Y35" i="2"/>
  <c r="Y36" i="2"/>
  <c r="Y37" i="2"/>
  <c r="Y38" i="2"/>
  <c r="Y39" i="2"/>
  <c r="Y40" i="2"/>
  <c r="Y41" i="2"/>
  <c r="Y42" i="2"/>
  <c r="Y43" i="2"/>
  <c r="Y44" i="2"/>
  <c r="Y45" i="2"/>
  <c r="Y46" i="2"/>
  <c r="Y47" i="2"/>
  <c r="Y48" i="2"/>
  <c r="Y49" i="2"/>
  <c r="Y50" i="2"/>
  <c r="Y24" i="2"/>
  <c r="Y25" i="2"/>
  <c r="Y26" i="2"/>
  <c r="Y27" i="2"/>
  <c r="Y28" i="2"/>
  <c r="Y29" i="2"/>
  <c r="Y30" i="2"/>
  <c r="Z4" i="2"/>
  <c r="Z5" i="2"/>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Y4" i="2"/>
  <c r="Y5" i="2"/>
  <c r="Y6" i="2"/>
  <c r="Y7" i="2"/>
  <c r="Y8" i="2"/>
  <c r="Y9" i="2"/>
  <c r="Y10" i="2"/>
  <c r="Y11" i="2"/>
  <c r="Y12" i="2"/>
  <c r="Y13" i="2"/>
  <c r="Y14" i="2"/>
  <c r="Y15" i="2"/>
  <c r="Y16" i="2"/>
  <c r="Y17" i="2"/>
  <c r="Y18" i="2"/>
  <c r="Y19" i="2"/>
  <c r="Y20" i="2"/>
  <c r="Y21" i="2"/>
  <c r="Y22" i="2"/>
  <c r="Y23" i="2"/>
  <c r="Y3" i="2"/>
  <c r="X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3" i="2"/>
  <c r="AJ3" i="2"/>
  <c r="AJ11" i="2"/>
  <c r="AJ16" i="2"/>
  <c r="AJ17" i="2"/>
  <c r="AJ6" i="2"/>
  <c r="AJ7" i="2"/>
  <c r="AJ28" i="2"/>
  <c r="AJ29" i="2"/>
  <c r="AJ31" i="2"/>
  <c r="AJ37" i="2"/>
  <c r="AJ38" i="2"/>
  <c r="AJ41" i="2"/>
  <c r="AJ42" i="2"/>
  <c r="AJ43" i="2"/>
  <c r="AJ47" i="2"/>
  <c r="AJ50" i="2"/>
  <c r="AJ22" i="2"/>
  <c r="AJ23" i="2"/>
  <c r="AJ24" i="2"/>
  <c r="AJ25" i="2"/>
  <c r="AJ26" i="2"/>
  <c r="AJ27" i="2"/>
  <c r="AJ32" i="2"/>
  <c r="AJ33" i="2"/>
  <c r="AJ34" i="2"/>
  <c r="AJ36" i="2"/>
  <c r="AJ45" i="2"/>
  <c r="AJ46" i="2"/>
  <c r="T3" i="2"/>
  <c r="T20" i="2"/>
  <c r="T35" i="2"/>
  <c r="T39" i="2"/>
  <c r="T44" i="2"/>
  <c r="T47" i="2"/>
  <c r="T12" i="2"/>
  <c r="T21" i="2"/>
  <c r="T30" i="2"/>
  <c r="T9" i="2"/>
  <c r="T6" i="2"/>
  <c r="T10" i="2"/>
  <c r="T13" i="2"/>
  <c r="T14" i="2"/>
  <c r="T11" i="2"/>
  <c r="AB52" i="2"/>
  <c r="T29" i="2"/>
  <c r="T19" i="2"/>
  <c r="T18" i="2"/>
  <c r="T17" i="2"/>
  <c r="U49" i="2"/>
  <c r="U50" i="2"/>
  <c r="U16" i="2"/>
  <c r="U37" i="2"/>
  <c r="U38" i="2"/>
  <c r="U39" i="2"/>
  <c r="U40" i="2"/>
  <c r="U41" i="2"/>
  <c r="U42" i="2"/>
  <c r="U43" i="2"/>
  <c r="U45" i="2"/>
  <c r="U32" i="2"/>
  <c r="U33" i="2"/>
  <c r="U34" i="2"/>
  <c r="U29" i="2"/>
  <c r="U30" i="2"/>
  <c r="U28" i="2"/>
  <c r="U18" i="2"/>
  <c r="U19" i="2"/>
  <c r="U22" i="2"/>
  <c r="U23" i="2"/>
  <c r="U24" i="2"/>
  <c r="U25" i="2"/>
  <c r="U26" i="2"/>
  <c r="U27" i="2"/>
  <c r="U7" i="2"/>
  <c r="U10" i="2"/>
  <c r="T7" i="2"/>
  <c r="T8" i="2"/>
  <c r="T15" i="2"/>
  <c r="T16" i="2"/>
  <c r="T22" i="2"/>
  <c r="T23" i="2"/>
  <c r="T24" i="2"/>
  <c r="T25" i="2"/>
  <c r="T26" i="2"/>
  <c r="T27" i="2"/>
  <c r="T28" i="2"/>
  <c r="T32" i="2"/>
  <c r="T31" i="2"/>
  <c r="T52" i="2"/>
  <c r="T33" i="2"/>
  <c r="T34" i="2"/>
  <c r="T36" i="2"/>
  <c r="K58" i="3"/>
  <c r="T4" i="2"/>
  <c r="T5" i="2"/>
  <c r="T37" i="2"/>
  <c r="T38" i="2"/>
  <c r="T40" i="2"/>
  <c r="T41" i="2"/>
  <c r="T42" i="2"/>
  <c r="T43" i="2"/>
  <c r="T45" i="2"/>
  <c r="T46" i="2"/>
  <c r="T48" i="2"/>
  <c r="T49" i="2"/>
  <c r="T50" i="2"/>
  <c r="D52" i="2"/>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7" i="3"/>
  <c r="K52" i="2"/>
  <c r="P52" i="2"/>
  <c r="AJ12" i="2"/>
  <c r="AJ20" i="2"/>
  <c r="U31" i="2"/>
  <c r="U48" i="2"/>
  <c r="U47" i="2"/>
  <c r="AJ14" i="2"/>
  <c r="L58" i="3"/>
  <c r="U9" i="2"/>
  <c r="U5" i="2"/>
  <c r="U8" i="2"/>
  <c r="U44" i="2"/>
  <c r="AI52" i="2"/>
  <c r="AC5" i="2"/>
  <c r="AJ5" i="2"/>
  <c r="U20" i="2"/>
  <c r="AJ15" i="2"/>
  <c r="U6" i="2"/>
  <c r="AJ4" i="2"/>
  <c r="AJ52" i="2"/>
</calcChain>
</file>

<file path=xl/sharedStrings.xml><?xml version="1.0" encoding="utf-8"?>
<sst xmlns="http://schemas.openxmlformats.org/spreadsheetml/2006/main" count="1130" uniqueCount="537">
  <si>
    <t>Hybridization and module assembly</t>
  </si>
  <si>
    <t>Module flex</t>
  </si>
  <si>
    <t>Services</t>
  </si>
  <si>
    <t>Local Supports</t>
  </si>
  <si>
    <t xml:space="preserve"> </t>
  </si>
  <si>
    <t>Outer Barrel Module Loading</t>
  </si>
  <si>
    <t>Outer Endcap Module Loading</t>
  </si>
  <si>
    <t>Global Mechanics and installation tooling</t>
  </si>
  <si>
    <t>Inner layers support tube (IST) – Insertion system</t>
  </si>
  <si>
    <t>Integration and system test</t>
  </si>
  <si>
    <t>2.1.1</t>
  </si>
  <si>
    <t>2.1.2</t>
  </si>
  <si>
    <t>2.1.3</t>
  </si>
  <si>
    <t>2.1.3.1</t>
  </si>
  <si>
    <t>2.1.3.2</t>
  </si>
  <si>
    <t>2.1.3.3</t>
  </si>
  <si>
    <t>2.1.4</t>
  </si>
  <si>
    <t>2.1.5</t>
  </si>
  <si>
    <t>2.1.5.1.1</t>
  </si>
  <si>
    <t>2.1.5.1.2</t>
  </si>
  <si>
    <t>2.1.5.3.1</t>
  </si>
  <si>
    <t>2.1.5.3.2</t>
  </si>
  <si>
    <t>2.1.6</t>
  </si>
  <si>
    <t>2.1.6.1</t>
  </si>
  <si>
    <t>2.1.7</t>
  </si>
  <si>
    <t>2.1.8</t>
  </si>
  <si>
    <t>Outer Barrel</t>
  </si>
  <si>
    <t>Outer Endcap</t>
  </si>
  <si>
    <t>Inner</t>
  </si>
  <si>
    <t>Pixel Detector</t>
  </si>
  <si>
    <t>Core</t>
  </si>
  <si>
    <t>TOT CORE</t>
  </si>
  <si>
    <t>FA contribution</t>
  </si>
  <si>
    <t>Total FA contribution</t>
  </si>
  <si>
    <t>Suggested contribution</t>
  </si>
  <si>
    <t>Pixel</t>
  </si>
  <si>
    <t>2.1</t>
  </si>
  <si>
    <t>US</t>
  </si>
  <si>
    <t>TOT Proposals</t>
  </si>
  <si>
    <t>Coverage</t>
  </si>
  <si>
    <t>2.1.1.1</t>
  </si>
  <si>
    <t>2.1.1.2</t>
  </si>
  <si>
    <t>2.1.2.1</t>
  </si>
  <si>
    <t>2.1.2.2</t>
  </si>
  <si>
    <t>2.1.2.3</t>
  </si>
  <si>
    <t>2.1.2.4</t>
  </si>
  <si>
    <t>2.1.3.4</t>
  </si>
  <si>
    <t>2.1.3.5</t>
  </si>
  <si>
    <t>2.1.4.1</t>
  </si>
  <si>
    <t>2.1.4.2</t>
  </si>
  <si>
    <t>2.1.4.3</t>
  </si>
  <si>
    <t>2.1.4.4</t>
  </si>
  <si>
    <t>2.1.4.5</t>
  </si>
  <si>
    <t>2.1.4.6</t>
  </si>
  <si>
    <t>2.1.4.7</t>
  </si>
  <si>
    <t>2.1.4.8</t>
  </si>
  <si>
    <t>2.1.4.9</t>
  </si>
  <si>
    <t>2.1.4.10</t>
  </si>
  <si>
    <t>2.1.5.2</t>
  </si>
  <si>
    <t>2.1.5.3</t>
  </si>
  <si>
    <t>2.1.6.2</t>
  </si>
  <si>
    <t>2.1.6.3</t>
  </si>
  <si>
    <t>2.1.6.4</t>
  </si>
  <si>
    <t>2.1.7.1</t>
  </si>
  <si>
    <t>2.1.7.2</t>
  </si>
  <si>
    <t>2.1.7.3</t>
  </si>
  <si>
    <t>2.1.7.4</t>
  </si>
  <si>
    <t>2.1.7.5</t>
  </si>
  <si>
    <t>2.1.7.6</t>
  </si>
  <si>
    <t>2.1.7.7</t>
  </si>
  <si>
    <t>2.1.7.8</t>
  </si>
  <si>
    <t>2.1.7.9</t>
  </si>
  <si>
    <t>2.1.7.10</t>
  </si>
  <si>
    <t>2.1.8.1</t>
  </si>
  <si>
    <t>2.1.8.2</t>
  </si>
  <si>
    <t>2.1.8.3</t>
  </si>
  <si>
    <t>Total</t>
  </si>
  <si>
    <t>New WBS item</t>
  </si>
  <si>
    <t>Outer</t>
  </si>
  <si>
    <t>Endcaps</t>
  </si>
  <si>
    <t>Old WBS Item</t>
  </si>
  <si>
    <t>100% 2.1.2</t>
  </si>
  <si>
    <t>100% 2.1.1</t>
  </si>
  <si>
    <t>17% 2.1.2.c</t>
  </si>
  <si>
    <t>3% (2.1.2.a + 2.1.2.d + 2.1.2.e)</t>
  </si>
  <si>
    <t>9% (2.1.2.a + 2.1.2.d + 2.1.2.e)</t>
  </si>
  <si>
    <t>100% 2.1.3.1</t>
  </si>
  <si>
    <t>100% 2.1.3.2</t>
  </si>
  <si>
    <t>60% 2.1.3.3</t>
  </si>
  <si>
    <t>40% 2.1.3.3</t>
  </si>
  <si>
    <t>100% 2.1.8</t>
  </si>
  <si>
    <t>100% 2.1.7</t>
  </si>
  <si>
    <t>29% (2.1.2.a + 2.1.2.d + 2.1.2.e)</t>
  </si>
  <si>
    <t>4% (2.1.2.a + 2.1.2.d + 2.1.2.e)</t>
  </si>
  <si>
    <t>2% (2.1.2.a + 2.1.2.d + 2.1.2.e)</t>
  </si>
  <si>
    <t>31% 2.1.4.c + 53% (2.1.2.a + 2.1.2.d + 2.1.2.e)</t>
  </si>
  <si>
    <t>20% 2.1.4.c</t>
  </si>
  <si>
    <t>7% 2.1.4.c</t>
  </si>
  <si>
    <t>25% 2.1.4.c</t>
  </si>
  <si>
    <t>6% 2.1.4.b</t>
  </si>
  <si>
    <t>15% 2.1.4.b</t>
  </si>
  <si>
    <t>79% 2.1.4.b</t>
  </si>
  <si>
    <t>55% (2.1.5.1.1+2.1.5.3.1)</t>
  </si>
  <si>
    <t>41% (2.1.5.1.1+2.1.5.3.1)</t>
  </si>
  <si>
    <t>4% (2.1.5.1.1+2.1.5.3.1)</t>
  </si>
  <si>
    <t>100% 2.1.6.1</t>
  </si>
  <si>
    <t>23% (2.1.5.1.2+2.1.5.3.2)</t>
  </si>
  <si>
    <t>36% (2.1.5.1.2+2.1.5.3.2)</t>
  </si>
  <si>
    <t>41% (2.1.5.1.2+2.1.5.3.2)</t>
  </si>
  <si>
    <t>46% (2.1.5.1.3+2.1.5.3.3)</t>
  </si>
  <si>
    <t>20% (2.1.5.1.3+2.1.5.3.3)</t>
  </si>
  <si>
    <t>34% (2.1.5.1.1+2.1.5.3.3)</t>
  </si>
  <si>
    <t>Common</t>
  </si>
  <si>
    <t>WBS</t>
  </si>
  <si>
    <t>Name</t>
  </si>
  <si>
    <t>Total cost</t>
  </si>
  <si>
    <t>2.1.1.1.2 a</t>
  </si>
  <si>
    <t>Planar 100 quad</t>
  </si>
  <si>
    <t>2.1.1.1.2 b</t>
  </si>
  <si>
    <t>Planar 150 dual</t>
  </si>
  <si>
    <t>2.1.1.1.2 c</t>
  </si>
  <si>
    <t>Planar 150 quad</t>
  </si>
  <si>
    <t>2.1.1.1.2 d</t>
  </si>
  <si>
    <t>Planar 150 quad end-cap</t>
  </si>
  <si>
    <t>Pixel Planar Sensors</t>
  </si>
  <si>
    <t>2.1.1.2.2 a</t>
  </si>
  <si>
    <t>3D single</t>
  </si>
  <si>
    <t>2.1.1.2.2 b</t>
  </si>
  <si>
    <t>3D dual</t>
  </si>
  <si>
    <t>2.1.1.2.2 c</t>
  </si>
  <si>
    <t>3D quad</t>
  </si>
  <si>
    <t>Pixel 3D sensors</t>
  </si>
  <si>
    <t>2.1.1.x.1</t>
  </si>
  <si>
    <t>CMOS Sensor Masks</t>
  </si>
  <si>
    <t>2.1.1.x.2</t>
  </si>
  <si>
    <t>CMOS Sensor Wafers</t>
  </si>
  <si>
    <t>2.1.1.x.3</t>
  </si>
  <si>
    <t>CMOS Sensor Probing</t>
  </si>
  <si>
    <t>2.1.1.x</t>
  </si>
  <si>
    <t>CMOS sensors</t>
  </si>
  <si>
    <t>Pixel Sensors</t>
  </si>
  <si>
    <t>2.1.2.1.1</t>
  </si>
  <si>
    <t>ITkPix-v1 Enginering Run</t>
  </si>
  <si>
    <t>2.1.2.1.2</t>
  </si>
  <si>
    <t>ITkPix-v1 wafers</t>
  </si>
  <si>
    <t>2.1.2.1.3</t>
  </si>
  <si>
    <t>ITkPix-v2 Engineering Run</t>
  </si>
  <si>
    <t>2.1.2.1.4 a</t>
  </si>
  <si>
    <t>ITkPix-fab wafers - 3D sing</t>
  </si>
  <si>
    <t>2.1.2.1.4 b</t>
  </si>
  <si>
    <t>ITkPix-fab wafers - 3D dual</t>
  </si>
  <si>
    <t>2.1.2.1.4 c</t>
  </si>
  <si>
    <t>ITkPix-fab wafers - 3D quad</t>
  </si>
  <si>
    <t>2.1.2.1.4 d</t>
  </si>
  <si>
    <t>ITkPix-fab wafers - PL 100 quad</t>
  </si>
  <si>
    <t>2.1.2.1.4 e</t>
  </si>
  <si>
    <t>ITkPix-fab wafers - PL dual</t>
  </si>
  <si>
    <t>2.1.2.1.4 f</t>
  </si>
  <si>
    <t>ITkPix-fab wafers - PL quad</t>
  </si>
  <si>
    <t>2.1.2.1.4 g</t>
  </si>
  <si>
    <t>ITkPix-fab wafers - PL quad end-cap</t>
  </si>
  <si>
    <t>2.1.2.1.5</t>
  </si>
  <si>
    <t>Printed Circuit Boards for chip testing</t>
  </si>
  <si>
    <t>2.1.2.1.6</t>
  </si>
  <si>
    <t>Probe Cards for Wafer Testing</t>
  </si>
  <si>
    <t>2.1.2.1.7 a</t>
  </si>
  <si>
    <t>Wafer shippers</t>
  </si>
  <si>
    <t>2.1.2.1.7 b</t>
  </si>
  <si>
    <t>Chip shippers</t>
  </si>
  <si>
    <t>Front-end readout chip</t>
  </si>
  <si>
    <t>2.1.2.2.1</t>
  </si>
  <si>
    <t xml:space="preserve">Aggregator_V1 multi-project-wafer run </t>
  </si>
  <si>
    <t>2.1.2.2.2</t>
  </si>
  <si>
    <t xml:space="preserve">Aggregator_V2 multi-project-wafer run </t>
  </si>
  <si>
    <t>2.1.2.2.3</t>
  </si>
  <si>
    <t xml:space="preserve">Equalizer_V1 multi-project-wafer run </t>
  </si>
  <si>
    <t>2.1.2.2.4</t>
  </si>
  <si>
    <t xml:space="preserve">Equalizer_V2 multi-project-wafer run </t>
  </si>
  <si>
    <t>2.1.2.2.5</t>
  </si>
  <si>
    <t>Aggregator and Equalizer production</t>
  </si>
  <si>
    <t>2.1.2.2.6</t>
  </si>
  <si>
    <t>Testing PCBs</t>
  </si>
  <si>
    <t>2.1.2.2.7</t>
  </si>
  <si>
    <t>Probe Cards</t>
  </si>
  <si>
    <t>Data concentrator chip</t>
  </si>
  <si>
    <t>2.1.2.3.1</t>
  </si>
  <si>
    <t>PSPP-v1 Engineering Run</t>
  </si>
  <si>
    <t>2.1.2.3.2</t>
  </si>
  <si>
    <t>PSPP-v1 Wafers</t>
  </si>
  <si>
    <t>2.1.2.3.3</t>
  </si>
  <si>
    <t>PSPP-v2 Engineering Run</t>
  </si>
  <si>
    <t>2.1.2.3.4</t>
  </si>
  <si>
    <t>PSPP-fab Wafers</t>
  </si>
  <si>
    <t>2.1.2.3.5</t>
  </si>
  <si>
    <t>PSPP PCB for chip testing</t>
  </si>
  <si>
    <t>2.1.2.3.6</t>
  </si>
  <si>
    <t>PSPP Probe Cards</t>
  </si>
  <si>
    <t xml:space="preserve">PSPP chip and peripherals </t>
  </si>
  <si>
    <t>2.1.2.4.1</t>
  </si>
  <si>
    <t>DCS Controller-v1 Engineering Run</t>
  </si>
  <si>
    <t>2.1.2.4.2</t>
  </si>
  <si>
    <t>DCS Controller-v2 Engineering Run</t>
  </si>
  <si>
    <t>2.1.2.4.3</t>
  </si>
  <si>
    <t>DCS Controller-fab Wafers</t>
  </si>
  <si>
    <t>2.1.2.4.4</t>
  </si>
  <si>
    <t>DCS Controller PCB for chip testing</t>
  </si>
  <si>
    <t>2.1.2.4.5</t>
  </si>
  <si>
    <t>DCS Controller Probe Cards</t>
  </si>
  <si>
    <t>DCS Controller Chip and peripherals</t>
  </si>
  <si>
    <t>2.1.2.5</t>
  </si>
  <si>
    <t>Opto Amplifier AISC  (i.e. GBT-TIA)</t>
  </si>
  <si>
    <t>2.1.2.6</t>
  </si>
  <si>
    <t>VECSEL  driver</t>
  </si>
  <si>
    <t>Pixel ASICS</t>
  </si>
  <si>
    <t>2.1.3.1.a</t>
  </si>
  <si>
    <t>Bump deposition 3D single</t>
  </si>
  <si>
    <t>2.1.3.1.b</t>
  </si>
  <si>
    <t>Bump deposition 3D duals</t>
  </si>
  <si>
    <t>2.1.3.1.c</t>
  </si>
  <si>
    <t>Bump deposition 3D quads</t>
  </si>
  <si>
    <t>2.1.3.1.d</t>
  </si>
  <si>
    <t>Bump deposition Planar 100 quads</t>
  </si>
  <si>
    <t>2.1.3.1.e</t>
  </si>
  <si>
    <t>Bump deposition Planar duals</t>
  </si>
  <si>
    <t>2.1.3.1.f</t>
  </si>
  <si>
    <t>Bump deposition Planar quads</t>
  </si>
  <si>
    <t>2.1.3.1.g</t>
  </si>
  <si>
    <t>Bump deposition Planar quads endcaps</t>
  </si>
  <si>
    <t>2.1.3.1.h</t>
  </si>
  <si>
    <t>Sensor UBM 3D</t>
  </si>
  <si>
    <t>2.1.3.1.k</t>
  </si>
  <si>
    <t>Sensor UBM Planar 100 quads</t>
  </si>
  <si>
    <t>2.1.3.1.l</t>
  </si>
  <si>
    <t>Sensor UBM Planar duals</t>
  </si>
  <si>
    <t>2.1.3.1.m</t>
  </si>
  <si>
    <t>Sensor UBM Planar quads</t>
  </si>
  <si>
    <t>2.1.3.1.n</t>
  </si>
  <si>
    <t>Sensor UBM Planar quads endcaps</t>
  </si>
  <si>
    <t>2.1.3.1.o</t>
  </si>
  <si>
    <t>Flip chip 3D single</t>
  </si>
  <si>
    <t>2.1.3.1.p</t>
  </si>
  <si>
    <t>Flip chip 3D dual</t>
  </si>
  <si>
    <t>2.1.3.1.q</t>
  </si>
  <si>
    <t>Flip-chip 3D quads</t>
  </si>
  <si>
    <t>2.1.3.1.r</t>
  </si>
  <si>
    <t>Flip-chip Planar 100 quad</t>
  </si>
  <si>
    <t>2.1.3.1.s</t>
  </si>
  <si>
    <t>Flip-chip Planar duals</t>
  </si>
  <si>
    <t>2.1.3.1.t</t>
  </si>
  <si>
    <t>Flip-chip Planar quads</t>
  </si>
  <si>
    <t>2.1.3.1.u</t>
  </si>
  <si>
    <t>Flip-chip Planar quads endcaps</t>
  </si>
  <si>
    <t>Bare module hybridization</t>
  </si>
  <si>
    <t>2.1.3.2.a</t>
  </si>
  <si>
    <t>Flex 3D Single</t>
  </si>
  <si>
    <t>2.1.3.2.b</t>
  </si>
  <si>
    <t>Flex 3D Dual</t>
  </si>
  <si>
    <t>2.1.3.2.c</t>
  </si>
  <si>
    <t>Flex 3D Quad</t>
  </si>
  <si>
    <t>2.1.3.2.d</t>
  </si>
  <si>
    <t>Flex Planar 100</t>
  </si>
  <si>
    <t>2.1.3.2.e</t>
  </si>
  <si>
    <t>Flex Planar Dual</t>
  </si>
  <si>
    <t>2.1.3.2.f</t>
  </si>
  <si>
    <t>Flex Planar Quad</t>
  </si>
  <si>
    <t>2.1.3.2.g</t>
  </si>
  <si>
    <t>Flex Planar Quad endcaps</t>
  </si>
  <si>
    <t>2.1.3.3.a</t>
  </si>
  <si>
    <t>Tooling</t>
  </si>
  <si>
    <t>2.1.3.3.b</t>
  </si>
  <si>
    <t>Carrier boards</t>
  </si>
  <si>
    <t>2.1.3.3.c</t>
  </si>
  <si>
    <t>Wire-bonds potting</t>
  </si>
  <si>
    <t>2.1.3.3.d</t>
  </si>
  <si>
    <t>Coating</t>
  </si>
  <si>
    <t>2.1.3.3.e</t>
  </si>
  <si>
    <t>Consumables</t>
  </si>
  <si>
    <t>Module assembly</t>
  </si>
  <si>
    <t>2.1.3.4.a</t>
  </si>
  <si>
    <t>DAQ boards</t>
  </si>
  <si>
    <t>2.1.3.4.b</t>
  </si>
  <si>
    <t>Test box</t>
  </si>
  <si>
    <t>2.1.3.4.c</t>
  </si>
  <si>
    <t>Shipping to test site</t>
  </si>
  <si>
    <t>2.1.3.4.d</t>
  </si>
  <si>
    <t>Shipping to loading site</t>
  </si>
  <si>
    <t>Module testing</t>
  </si>
  <si>
    <t>2.1.3.5.a</t>
  </si>
  <si>
    <t>Test beam support</t>
  </si>
  <si>
    <t>Test-beams</t>
  </si>
  <si>
    <t>2.1.4.1.1</t>
  </si>
  <si>
    <t>Stave flexes</t>
  </si>
  <si>
    <t>2.1.4.1.2</t>
  </si>
  <si>
    <t>Ring tapes</t>
  </si>
  <si>
    <t>2.1.4.1.3</t>
  </si>
  <si>
    <t xml:space="preserve">on-stave twisted pair cables (Data and TTC) </t>
  </si>
  <si>
    <t>On stave/ring cables (Type-0)</t>
  </si>
  <si>
    <t>2.1.4.2.1</t>
  </si>
  <si>
    <t>Barrel type boards</t>
  </si>
  <si>
    <t>2.1.4.2.2</t>
  </si>
  <si>
    <t>Ring type boards</t>
  </si>
  <si>
    <t>Patch Panel 0 (PP0)</t>
  </si>
  <si>
    <t>2.1.4.3.1</t>
  </si>
  <si>
    <t>Cooling pipes in Type 1</t>
  </si>
  <si>
    <t>2.1.4.3.2</t>
  </si>
  <si>
    <t>High speed electrical data cables in Type 1</t>
  </si>
  <si>
    <t>2.1.4.3.2.1</t>
  </si>
  <si>
    <t>Twisted Pair data cables</t>
  </si>
  <si>
    <t>2.1.4.3.2.2</t>
  </si>
  <si>
    <t>Twinax data cables</t>
  </si>
  <si>
    <t>2.1.4.3.3</t>
  </si>
  <si>
    <t>Power and DCS cables in Type 1</t>
  </si>
  <si>
    <t>2.1.4.3.4</t>
  </si>
  <si>
    <t>Management of cables in Type 1</t>
  </si>
  <si>
    <t>Type 1 Services</t>
  </si>
  <si>
    <t>2.1.4.4.1</t>
  </si>
  <si>
    <t>Shielding cage</t>
  </si>
  <si>
    <t>2.1.4.4.2</t>
  </si>
  <si>
    <t>Sealing of PP1</t>
  </si>
  <si>
    <t>Patch Panel 1 (PP1)</t>
  </si>
  <si>
    <t>2.1.4.5.1</t>
  </si>
  <si>
    <t>lpGBT</t>
  </si>
  <si>
    <t>2.1.4.5.2.a</t>
  </si>
  <si>
    <t>Receiver Optics</t>
  </si>
  <si>
    <t>2.1.4.5.2.b</t>
  </si>
  <si>
    <t>Transmitter Optics</t>
  </si>
  <si>
    <t>2.1.4.5.3</t>
  </si>
  <si>
    <t>Rx/Tx board</t>
  </si>
  <si>
    <t>Optical drivers/receivers</t>
  </si>
  <si>
    <t>2.1.4.6.1</t>
  </si>
  <si>
    <t>Mechanical housing</t>
  </si>
  <si>
    <t>Optical patch panel</t>
  </si>
  <si>
    <t>2.1.4.7.1</t>
  </si>
  <si>
    <t>Radiation hard fibre material</t>
  </si>
  <si>
    <t>2.1.4.7.1 a</t>
  </si>
  <si>
    <t>Up Links</t>
  </si>
  <si>
    <t>2.1.4.7.1 b</t>
  </si>
  <si>
    <t>Down Links</t>
  </si>
  <si>
    <t>2.1.4.7.2</t>
  </si>
  <si>
    <t>Connectorization</t>
  </si>
  <si>
    <t>Optical fibers</t>
  </si>
  <si>
    <t>2.1.4.8.1</t>
  </si>
  <si>
    <t>High speed electrical data cables in Type 2</t>
  </si>
  <si>
    <t>2.1.4.8.2</t>
  </si>
  <si>
    <t>Power and DCS cables in Type 2</t>
  </si>
  <si>
    <t>Type 2 Services</t>
  </si>
  <si>
    <t>2.1.4.9.1</t>
  </si>
  <si>
    <t>LV Boxes</t>
  </si>
  <si>
    <t>2.1.4.9.2</t>
  </si>
  <si>
    <t>HV Boxes</t>
  </si>
  <si>
    <t>Patch Panel 2 (PP2)</t>
  </si>
  <si>
    <t>2.1.4.10.1</t>
  </si>
  <si>
    <t>Cabling and termination</t>
  </si>
  <si>
    <t>Type 3 Services</t>
  </si>
  <si>
    <t>Outer Barrel Local Support Cooling  Line</t>
  </si>
  <si>
    <t>Outer Encap Local Support Cooling Line</t>
  </si>
  <si>
    <t>2.1.5.1.3</t>
  </si>
  <si>
    <t>Inner Barrel Local Support Cooling Line</t>
  </si>
  <si>
    <t>2.1.5.1.4</t>
  </si>
  <si>
    <t>Inner Encap Local Support Cooling Line</t>
  </si>
  <si>
    <t>2.1.5.1</t>
  </si>
  <si>
    <t>Local Support cooling  line</t>
  </si>
  <si>
    <t>2.1.5.2.1</t>
  </si>
  <si>
    <t>Outer Barrel mechanical structure</t>
  </si>
  <si>
    <t>2.1.5.2.1 a</t>
  </si>
  <si>
    <t>Fabrication</t>
  </si>
  <si>
    <t>2.1.5.2.1 b</t>
  </si>
  <si>
    <t>Setup</t>
  </si>
  <si>
    <t>2.1.5.2.2</t>
  </si>
  <si>
    <t>Outer Endcap mechanical structure</t>
  </si>
  <si>
    <t>2.1.5.2.2 a</t>
  </si>
  <si>
    <t>2.1.5.2.2 b</t>
  </si>
  <si>
    <t>2.1.5.2.3</t>
  </si>
  <si>
    <t>Inner Barrel mechanical structure</t>
  </si>
  <si>
    <t>2.1.5.2.3 a</t>
  </si>
  <si>
    <t>2.1.5.2.3 b</t>
  </si>
  <si>
    <t>2.1.5.2.4</t>
  </si>
  <si>
    <t>Inner Endcap mechanical structure</t>
  </si>
  <si>
    <t>Local support Mechanical Structure</t>
  </si>
  <si>
    <t>2.1.5.3.1 a</t>
  </si>
  <si>
    <t>Loading</t>
  </si>
  <si>
    <t>2.1.5.3.1 b</t>
  </si>
  <si>
    <t>2.1.5.3.2 a</t>
  </si>
  <si>
    <t>2.1.5.3.2 b</t>
  </si>
  <si>
    <t>2.1.5.3.3</t>
  </si>
  <si>
    <t>Inner Barrel Module Loading</t>
  </si>
  <si>
    <t>2.1.5.3.3 a</t>
  </si>
  <si>
    <t>2.1.5.3.3 b</t>
  </si>
  <si>
    <t>2.1.5.3.4</t>
  </si>
  <si>
    <t>Inner Endcap Module Loading</t>
  </si>
  <si>
    <t>Module loading on local supports</t>
  </si>
  <si>
    <t>2.1.6.1.a</t>
  </si>
  <si>
    <t>Laminates</t>
  </si>
  <si>
    <t>2.1.6.1.b</t>
  </si>
  <si>
    <t>Tools/EoB</t>
  </si>
  <si>
    <t>2.1.6.2.a</t>
  </si>
  <si>
    <t>EndRings</t>
  </si>
  <si>
    <t>Outer barrel mechanical structure – Support points</t>
  </si>
  <si>
    <t>2.1.6.3.a</t>
  </si>
  <si>
    <t>2.1.6.3.b</t>
  </si>
  <si>
    <t>2.1.6.3.c</t>
  </si>
  <si>
    <t>Inner barrel mechanical structure and insertion tooling</t>
  </si>
  <si>
    <t>2.1.6.4.a</t>
  </si>
  <si>
    <t>2.1.6.4.b</t>
  </si>
  <si>
    <t>2.1.6.4.c</t>
  </si>
  <si>
    <t>Outer Endcap structures</t>
  </si>
  <si>
    <t>2.1.7.1.a</t>
  </si>
  <si>
    <t>Tooling for stave placement</t>
  </si>
  <si>
    <t>2.1.7.1.b</t>
  </si>
  <si>
    <t>Assembly and metrology stations</t>
  </si>
  <si>
    <t>2.1.7.1.c</t>
  </si>
  <si>
    <t>Transport of quadrants</t>
  </si>
  <si>
    <t xml:space="preserve">Integration of Inner Replaceable Layers </t>
  </si>
  <si>
    <t>2.1.7.2.a</t>
  </si>
  <si>
    <t>Tooling for end-flanges positioning</t>
  </si>
  <si>
    <t>2.1.7.2.b</t>
  </si>
  <si>
    <t>Tooling for longeron positioning</t>
  </si>
  <si>
    <t>2.1.7.2.c</t>
  </si>
  <si>
    <t>Welding tooling</t>
  </si>
  <si>
    <t>2.1.7.2.d</t>
  </si>
  <si>
    <t>Storage for longerons</t>
  </si>
  <si>
    <t>2.1.7.2.e</t>
  </si>
  <si>
    <t>Metrology</t>
  </si>
  <si>
    <t xml:space="preserve">Integration of barrel outer layers </t>
  </si>
  <si>
    <t>2.1.7.3.a</t>
  </si>
  <si>
    <t>Tooling preparation for half cylinders</t>
  </si>
  <si>
    <t>2.1.7.3.b</t>
  </si>
  <si>
    <t>Assembly infrastructure</t>
  </si>
  <si>
    <t>2.1.7.3.c</t>
  </si>
  <si>
    <t>Transport to CERN</t>
  </si>
  <si>
    <t>Integration of endcap rings to cylinders</t>
  </si>
  <si>
    <t>2.1.7.4.a</t>
  </si>
  <si>
    <t>Reception test of endcaps at CERN</t>
  </si>
  <si>
    <t>2.1.7.4.b</t>
  </si>
  <si>
    <t>Tooling preparation for endcaps</t>
  </si>
  <si>
    <t>2.1.7.4.c</t>
  </si>
  <si>
    <t>Outer placement and integration</t>
  </si>
  <si>
    <t>2.1.7.4.d</t>
  </si>
  <si>
    <t>Placement of IST, transfer tool</t>
  </si>
  <si>
    <t>2.1.7.4.e</t>
  </si>
  <si>
    <t>Bridging rail system</t>
  </si>
  <si>
    <t>2.1.7.4.f</t>
  </si>
  <si>
    <t>Alignment equipment</t>
  </si>
  <si>
    <t>2.1.7.4.g</t>
  </si>
  <si>
    <t>Forces monitor</t>
  </si>
  <si>
    <t>2.1.7.4.h</t>
  </si>
  <si>
    <t>Traction system</t>
  </si>
  <si>
    <t>Integration of Endcaps to Barrel</t>
  </si>
  <si>
    <t>2.1.7.5.a</t>
  </si>
  <si>
    <t>Transfer tool to mount in IST</t>
  </si>
  <si>
    <t>2.1.7.5.b</t>
  </si>
  <si>
    <t>2.1.7.5.c</t>
  </si>
  <si>
    <t>Support for services</t>
  </si>
  <si>
    <t>2.1.7.5.d</t>
  </si>
  <si>
    <t>Welding tools and test</t>
  </si>
  <si>
    <t>Integration of Inner Layers to Endcaps and outer layers</t>
  </si>
  <si>
    <t>2.1.7.6.a</t>
  </si>
  <si>
    <t>System setup (no cooling plant)</t>
  </si>
  <si>
    <t>2.1.7.6.b</t>
  </si>
  <si>
    <t>Mounts for outer structure</t>
  </si>
  <si>
    <t>2.1.7.6.c</t>
  </si>
  <si>
    <t>2.1.7.6.d</t>
  </si>
  <si>
    <t>Testing with temporary piping</t>
  </si>
  <si>
    <t>2.1.7.6.e</t>
  </si>
  <si>
    <t>Welding and pressure test</t>
  </si>
  <si>
    <t>Barrel local support system testing</t>
  </si>
  <si>
    <t>2.1.7.7.a</t>
  </si>
  <si>
    <t>Test setup for quadrant qualification</t>
  </si>
  <si>
    <t>2.1.7.7.b</t>
  </si>
  <si>
    <t>Mount of quadtants</t>
  </si>
  <si>
    <t>2.1.7.7.c</t>
  </si>
  <si>
    <t>Testing, consumables</t>
  </si>
  <si>
    <t>2.1.7.7.d</t>
  </si>
  <si>
    <t>Transport to SR1</t>
  </si>
  <si>
    <t>2.1.7.7.e</t>
  </si>
  <si>
    <t>Welding tests, tooling</t>
  </si>
  <si>
    <t>Inner local support system testing</t>
  </si>
  <si>
    <t>2.1.7.8.a</t>
  </si>
  <si>
    <t>2.1.7.8.b</t>
  </si>
  <si>
    <t>2.1.7.8.c</t>
  </si>
  <si>
    <t>Equipement for welding</t>
  </si>
  <si>
    <t>Endcap local support system testing</t>
  </si>
  <si>
    <t>2.1.7.9.a</t>
  </si>
  <si>
    <t>Piping and cabling</t>
  </si>
  <si>
    <t>2.1.7.9.b</t>
  </si>
  <si>
    <t>Test chamber</t>
  </si>
  <si>
    <t>2.1.7.9.c</t>
  </si>
  <si>
    <t>2.1.7.9.d</t>
  </si>
  <si>
    <t>Connection of services up to PP1</t>
  </si>
  <si>
    <t>12.5% or slice system test in SR1</t>
  </si>
  <si>
    <t>2.1.7.10.a</t>
  </si>
  <si>
    <t>Readout for the slice test if FELIX not available</t>
  </si>
  <si>
    <t>2.1.7.10.b</t>
  </si>
  <si>
    <t>Transportation from institutes</t>
  </si>
  <si>
    <t>DAQ for test setups</t>
  </si>
  <si>
    <t>2.1.8.1.1</t>
  </si>
  <si>
    <t>LV power supplies for modules</t>
  </si>
  <si>
    <t>2.1.8.1.2</t>
  </si>
  <si>
    <t>Power supplies for optoboards</t>
  </si>
  <si>
    <t>LV (Modules – Opto)</t>
  </si>
  <si>
    <t>2.1.8.2.1</t>
  </si>
  <si>
    <t>HV power supplies</t>
  </si>
  <si>
    <t>HV</t>
  </si>
  <si>
    <t>2.1.8.3.1</t>
  </si>
  <si>
    <t>DCS Aux powersupplies</t>
  </si>
  <si>
    <t>2.1.8.3.2</t>
  </si>
  <si>
    <t>Pixel DCS infrastructure</t>
  </si>
  <si>
    <t>DCS</t>
  </si>
  <si>
    <t>Off-detector electronics</t>
  </si>
  <si>
    <t>New</t>
  </si>
  <si>
    <t>Old</t>
  </si>
  <si>
    <t>Endcap</t>
  </si>
  <si>
    <t>LNF</t>
  </si>
  <si>
    <t>MI</t>
  </si>
  <si>
    <t>??</t>
  </si>
  <si>
    <t>Totale</t>
  </si>
  <si>
    <t>Responsibility</t>
  </si>
  <si>
    <t>?</t>
  </si>
  <si>
    <t xml:space="preserve">CORE SHARE </t>
  </si>
  <si>
    <t>LNF/MI</t>
  </si>
  <si>
    <t>GE</t>
  </si>
  <si>
    <t>GE/MI</t>
  </si>
  <si>
    <t>GE/TIFPA</t>
  </si>
  <si>
    <t>BO/TIFPA/UD</t>
  </si>
  <si>
    <t>BO/TiFPA/UD</t>
  </si>
  <si>
    <t>GE/LE</t>
  </si>
  <si>
    <t>BO</t>
  </si>
  <si>
    <t>CS</t>
  </si>
  <si>
    <t>LE</t>
  </si>
  <si>
    <t>TIFPA</t>
  </si>
  <si>
    <t>UD</t>
  </si>
  <si>
    <t>Other items</t>
  </si>
  <si>
    <t>Priorities</t>
  </si>
  <si>
    <t>Priorities + other items</t>
  </si>
  <si>
    <t>FTE</t>
  </si>
  <si>
    <t>Core/FTE</t>
  </si>
  <si>
    <t>50% 3D + 20% FBK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</si>
</sst>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_(* #,##0.0_);_(* \(#,##0.0\);_(* &quot;&quot;??_);_(@_)"/>
    <numFmt numFmtId="166" formatCode="0.0%"/>
    <numFmt numFmtId="167" formatCode="_-* #,##0.0\ _€_-;\-* #,##0.0\ _€_-;_-* &quot;-&quot;?\ _€_-;_-@_-"/>
  </numFmts>
  <fonts count="24" x14ac:knownFonts="1">
    <font>
      <sz val="11"/>
      <color theme="1"/>
      <name val="Calibri"/>
      <family val="2"/>
      <scheme val="minor"/>
    </font>
    <font>
      <sz val="12"/>
      <color theme="1"/>
      <name val="Calibri"/>
      <family val="2"/>
      <scheme val="minor"/>
    </font>
    <font>
      <sz val="14"/>
      <color theme="1"/>
      <name val="Calibri"/>
      <family val="2"/>
      <scheme val="minor"/>
    </font>
    <font>
      <sz val="14"/>
      <color theme="0"/>
      <name val="Calibri"/>
      <family val="2"/>
      <scheme val="minor"/>
    </font>
    <font>
      <sz val="11"/>
      <color theme="1"/>
      <name val="Calibri"/>
      <family val="2"/>
    </font>
    <font>
      <b/>
      <sz val="10"/>
      <name val="Calibri"/>
      <family val="2"/>
      <scheme val="minor"/>
    </font>
    <font>
      <sz val="10"/>
      <name val="Calibri"/>
      <family val="2"/>
      <scheme val="minor"/>
    </font>
    <font>
      <sz val="8"/>
      <color rgb="FF000000"/>
      <name val="Calibri"/>
      <family val="2"/>
    </font>
    <font>
      <sz val="10"/>
      <color rgb="FF000000"/>
      <name val="Calibri"/>
      <family val="2"/>
    </font>
    <font>
      <sz val="8"/>
      <color rgb="FFFFFFFF"/>
      <name val="Calibri"/>
      <family val="2"/>
    </font>
    <font>
      <sz val="11"/>
      <color theme="1"/>
      <name val="Calibri"/>
      <family val="2"/>
      <scheme val="minor"/>
    </font>
    <font>
      <b/>
      <sz val="11"/>
      <color theme="0"/>
      <name val="Calibri"/>
      <family val="2"/>
      <scheme val="minor"/>
    </font>
    <font>
      <sz val="14"/>
      <name val="Calibri"/>
      <family val="2"/>
      <scheme val="minor"/>
    </font>
    <font>
      <sz val="6"/>
      <color theme="1"/>
      <name val="Calibri"/>
      <family val="2"/>
      <scheme val="minor"/>
    </font>
    <font>
      <b/>
      <sz val="11"/>
      <color rgb="FFFFFFFF"/>
      <name val="Calibri"/>
      <family val="2"/>
    </font>
    <font>
      <sz val="11"/>
      <color rgb="FF000000"/>
      <name val="Calibri"/>
      <family val="2"/>
    </font>
    <font>
      <sz val="10"/>
      <color theme="1"/>
      <name val="Calibri"/>
      <family val="2"/>
      <scheme val="minor"/>
    </font>
    <font>
      <sz val="10"/>
      <color theme="0"/>
      <name val="Calibri"/>
      <family val="2"/>
      <scheme val="minor"/>
    </font>
    <font>
      <b/>
      <sz val="10"/>
      <color theme="0"/>
      <name val="Calibri"/>
      <family val="2"/>
      <scheme val="minor"/>
    </font>
    <font>
      <b/>
      <sz val="11"/>
      <color rgb="FF000000"/>
      <name val="Calibri"/>
      <family val="2"/>
    </font>
    <font>
      <b/>
      <sz val="10"/>
      <name val="Calibri"/>
      <family val="2"/>
    </font>
    <font>
      <sz val="10"/>
      <name val="Calibri"/>
      <family val="2"/>
    </font>
    <font>
      <sz val="6"/>
      <color rgb="FF000000"/>
      <name val="Calibri"/>
      <family val="2"/>
    </font>
    <font>
      <sz val="6"/>
      <color rgb="FFFFFFFF"/>
      <name val="Calibri"/>
      <family val="2"/>
    </font>
  </fonts>
  <fills count="59">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AEEF3"/>
        <bgColor rgb="FFFFFFFF"/>
      </patternFill>
    </fill>
    <fill>
      <patternFill patternType="solid">
        <fgColor rgb="FFB8CCE4"/>
        <bgColor rgb="FF000000"/>
      </patternFill>
    </fill>
    <fill>
      <patternFill patternType="solid">
        <fgColor rgb="FFC4D79B"/>
        <bgColor rgb="FF000000"/>
      </patternFill>
    </fill>
    <fill>
      <patternFill patternType="solid">
        <fgColor rgb="FFFABF8F"/>
        <bgColor rgb="FFFFFFFF"/>
      </patternFill>
    </fill>
    <fill>
      <patternFill patternType="solid">
        <fgColor rgb="FF92CDDC"/>
        <bgColor rgb="FFFFFFFF"/>
      </patternFill>
    </fill>
    <fill>
      <patternFill patternType="solid">
        <fgColor rgb="FFEBF1DE"/>
        <bgColor rgb="FFFFFFFF"/>
      </patternFill>
    </fill>
    <fill>
      <patternFill patternType="solid">
        <fgColor rgb="FFFDE9D9"/>
        <bgColor rgb="FFFFFFFF"/>
      </patternFill>
    </fill>
    <fill>
      <patternFill patternType="solid">
        <fgColor rgb="FFFABF8F"/>
        <bgColor rgb="FF000000"/>
      </patternFill>
    </fill>
    <fill>
      <patternFill patternType="solid">
        <fgColor rgb="FF92CDDC"/>
        <bgColor rgb="FF000000"/>
      </patternFill>
    </fill>
    <fill>
      <patternFill patternType="solid">
        <fgColor rgb="FFC4D79B"/>
        <bgColor rgb="FFFFFFFF"/>
      </patternFill>
    </fill>
    <fill>
      <patternFill patternType="solid">
        <fgColor rgb="FF4F81BD"/>
        <bgColor rgb="FF000000"/>
      </patternFill>
    </fill>
    <fill>
      <patternFill patternType="solid">
        <fgColor rgb="FFDA9694"/>
        <bgColor rgb="FFFFFFFF"/>
      </patternFill>
    </fill>
    <fill>
      <patternFill patternType="solid">
        <fgColor rgb="FFA5A5A5"/>
      </patternFill>
    </fill>
    <fill>
      <patternFill patternType="solid">
        <fgColor rgb="FFFFFFCC"/>
      </patternFill>
    </fill>
    <fill>
      <patternFill patternType="solid">
        <fgColor theme="6"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D9D9D9"/>
        <bgColor rgb="FF000000"/>
      </patternFill>
    </fill>
    <fill>
      <patternFill patternType="solid">
        <fgColor rgb="FFA5A5A5"/>
        <bgColor rgb="FFFFFFFF"/>
      </patternFill>
    </fill>
    <fill>
      <patternFill patternType="solid">
        <fgColor rgb="FFFCD5B4"/>
        <bgColor rgb="FF000000"/>
      </patternFill>
    </fill>
    <fill>
      <patternFill patternType="solid">
        <fgColor rgb="FFB7DEE8"/>
        <bgColor rgb="FF000000"/>
      </patternFill>
    </fill>
    <fill>
      <patternFill patternType="solid">
        <fgColor rgb="FFD8E4BC"/>
        <bgColor rgb="FF000000"/>
      </patternFill>
    </fill>
    <fill>
      <patternFill patternType="solid">
        <fgColor rgb="FFFFFFFF"/>
        <bgColor rgb="FF000000"/>
      </patternFill>
    </fill>
    <fill>
      <patternFill patternType="solid">
        <fgColor rgb="FF95B3D7"/>
        <bgColor rgb="FF000000"/>
      </patternFill>
    </fill>
    <fill>
      <patternFill patternType="solid">
        <fgColor rgb="FFFDE9D9"/>
        <bgColor rgb="FF000000"/>
      </patternFill>
    </fill>
    <fill>
      <patternFill patternType="solid">
        <fgColor rgb="FFDAEEF3"/>
        <bgColor rgb="FF000000"/>
      </patternFill>
    </fill>
    <fill>
      <patternFill patternType="solid">
        <fgColor rgb="FFDBDBDB"/>
        <bgColor rgb="FFFFFFFF"/>
      </patternFill>
    </fill>
    <fill>
      <patternFill patternType="solid">
        <fgColor rgb="FFDBDBDB"/>
        <bgColor rgb="FF000000"/>
      </patternFill>
    </fill>
    <fill>
      <patternFill patternType="solid">
        <fgColor rgb="FFFFFFCC"/>
        <bgColor rgb="FFFFFFFF"/>
      </patternFill>
    </fill>
    <fill>
      <patternFill patternType="solid">
        <fgColor rgb="FFDCE6F1"/>
        <bgColor rgb="FF000000"/>
      </patternFill>
    </fill>
    <fill>
      <patternFill patternType="solid">
        <fgColor rgb="FFD8E4BC"/>
        <bgColor rgb="FFFFFFFF"/>
      </patternFill>
    </fill>
    <fill>
      <patternFill patternType="solid">
        <fgColor rgb="FF4F81BD"/>
        <bgColor rgb="FFFFFFFF"/>
      </patternFill>
    </fill>
    <fill>
      <patternFill patternType="solid">
        <fgColor rgb="FFFFFF00"/>
        <bgColor rgb="FFFFFFFF"/>
      </patternFill>
    </fill>
    <fill>
      <patternFill patternType="solid">
        <fgColor rgb="FFFFC000"/>
        <bgColor rgb="FFFFFFFF"/>
      </patternFill>
    </fill>
    <fill>
      <patternFill patternType="solid">
        <fgColor theme="9" tint="-0.249977111117893"/>
        <bgColor rgb="FFFFFFFF"/>
      </patternFill>
    </fill>
    <fill>
      <patternFill patternType="solid">
        <fgColor rgb="FFFFC000"/>
        <bgColor indexed="64"/>
      </patternFill>
    </fill>
    <fill>
      <patternFill patternType="solid">
        <fgColor rgb="FFFFFF00"/>
        <bgColor indexed="64"/>
      </patternFill>
    </fill>
    <fill>
      <patternFill patternType="solid">
        <fgColor theme="9" tint="-0.24997711111789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9">
    <xf numFmtId="0" fontId="0" fillId="0" borderId="0"/>
    <xf numFmtId="0" fontId="3" fillId="2" borderId="0" applyNumberFormat="0" applyBorder="0" applyAlignment="0" applyProtection="0"/>
    <xf numFmtId="0" fontId="2" fillId="3" borderId="0" applyNumberFormat="0" applyBorder="0" applyAlignment="0" applyProtection="0"/>
    <xf numFmtId="0" fontId="3" fillId="5" borderId="0" applyNumberFormat="0" applyBorder="0" applyAlignment="0" applyProtection="0"/>
    <xf numFmtId="0" fontId="2" fillId="7"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 fillId="14" borderId="0" applyNumberFormat="0" applyBorder="0" applyAlignment="0" applyProtection="0"/>
    <xf numFmtId="0" fontId="3" fillId="15" borderId="0" applyNumberFormat="0" applyBorder="0" applyAlignment="0" applyProtection="0"/>
    <xf numFmtId="0" fontId="3" fillId="2" borderId="0" applyNumberFormat="0" applyBorder="0" applyAlignment="0" applyProtection="0"/>
    <xf numFmtId="0" fontId="3" fillId="6" borderId="0" applyNumberFormat="0" applyBorder="0" applyAlignment="0" applyProtection="0"/>
    <xf numFmtId="0" fontId="2" fillId="8" borderId="0" applyNumberFormat="0" applyBorder="0" applyAlignment="0" applyProtection="0"/>
    <xf numFmtId="0" fontId="3" fillId="4" borderId="0" applyNumberFormat="0" applyBorder="0" applyAlignment="0" applyProtection="0"/>
    <xf numFmtId="0" fontId="11" fillId="30" borderId="3" applyNumberFormat="0" applyAlignment="0" applyProtection="0"/>
    <xf numFmtId="0" fontId="10" fillId="31" borderId="4" applyNumberFormat="0" applyFont="0" applyAlignment="0" applyProtection="0"/>
    <xf numFmtId="0" fontId="10" fillId="8" borderId="0" applyNumberFormat="0" applyBorder="0" applyAlignment="0" applyProtection="0"/>
  </cellStyleXfs>
  <cellXfs count="223">
    <xf numFmtId="0" fontId="0" fillId="0" borderId="0" xfId="0"/>
    <xf numFmtId="0" fontId="5" fillId="16" borderId="0" xfId="0" applyFont="1" applyFill="1" applyAlignment="1">
      <alignment vertical="center"/>
    </xf>
    <xf numFmtId="0" fontId="6" fillId="17" borderId="0" xfId="2" applyFont="1" applyFill="1" applyAlignment="1">
      <alignment vertical="center"/>
    </xf>
    <xf numFmtId="164" fontId="7" fillId="19" borderId="1" xfId="7" applyNumberFormat="1" applyFont="1" applyFill="1" applyBorder="1" applyAlignment="1">
      <alignment vertical="center"/>
    </xf>
    <xf numFmtId="0" fontId="8" fillId="0" borderId="0" xfId="0" applyFont="1" applyFill="1" applyBorder="1"/>
    <xf numFmtId="0" fontId="4" fillId="0" borderId="0" xfId="0" applyFont="1" applyFill="1" applyBorder="1"/>
    <xf numFmtId="164" fontId="7" fillId="25" borderId="1" xfId="10" applyNumberFormat="1" applyFont="1" applyFill="1" applyBorder="1" applyAlignment="1">
      <alignment vertical="center"/>
    </xf>
    <xf numFmtId="164" fontId="7" fillId="24" borderId="1" xfId="10" applyNumberFormat="1" applyFont="1" applyFill="1" applyBorder="1" applyAlignment="1">
      <alignment vertical="center"/>
    </xf>
    <xf numFmtId="164" fontId="7" fillId="20" borderId="1" xfId="4" applyNumberFormat="1" applyFont="1" applyFill="1" applyBorder="1" applyAlignment="1">
      <alignment vertical="center"/>
    </xf>
    <xf numFmtId="164" fontId="7" fillId="26" borderId="1" xfId="7" applyNumberFormat="1" applyFont="1" applyFill="1" applyBorder="1" applyAlignment="1">
      <alignment vertical="center"/>
    </xf>
    <xf numFmtId="164" fontId="7" fillId="23" borderId="1" xfId="4" applyNumberFormat="1" applyFont="1" applyFill="1" applyBorder="1" applyAlignment="1">
      <alignment vertical="center"/>
    </xf>
    <xf numFmtId="164" fontId="7" fillId="18" borderId="1" xfId="7" applyNumberFormat="1" applyFont="1" applyFill="1" applyBorder="1" applyAlignment="1">
      <alignment vertical="center"/>
    </xf>
    <xf numFmtId="164" fontId="7" fillId="0" borderId="0" xfId="0" applyNumberFormat="1" applyFont="1" applyFill="1" applyBorder="1"/>
    <xf numFmtId="164" fontId="4" fillId="0" borderId="0" xfId="0" applyNumberFormat="1" applyFont="1" applyFill="1" applyBorder="1"/>
    <xf numFmtId="164" fontId="7" fillId="27" borderId="1" xfId="5" applyNumberFormat="1" applyFont="1" applyFill="1" applyBorder="1"/>
    <xf numFmtId="164" fontId="7" fillId="25" borderId="1" xfId="5" applyNumberFormat="1" applyFont="1" applyFill="1" applyBorder="1"/>
    <xf numFmtId="164" fontId="7" fillId="26" borderId="1" xfId="5" applyNumberFormat="1" applyFont="1" applyFill="1" applyBorder="1"/>
    <xf numFmtId="164" fontId="9" fillId="28" borderId="1" xfId="7" applyNumberFormat="1" applyFont="1" applyFill="1" applyBorder="1" applyAlignment="1">
      <alignment vertical="center"/>
    </xf>
    <xf numFmtId="0" fontId="7" fillId="0" borderId="0" xfId="0" applyFont="1" applyFill="1" applyBorder="1"/>
    <xf numFmtId="164" fontId="7" fillId="29" borderId="1" xfId="3" applyNumberFormat="1" applyFont="1" applyFill="1" applyBorder="1"/>
    <xf numFmtId="0" fontId="3" fillId="2" borderId="0" xfId="12"/>
    <xf numFmtId="0" fontId="12" fillId="2" borderId="0" xfId="12" applyFont="1"/>
    <xf numFmtId="0" fontId="13" fillId="32" borderId="1" xfId="14" applyFont="1" applyFill="1" applyBorder="1" applyAlignment="1">
      <alignment horizontal="center" vertical="center" wrapText="1"/>
    </xf>
    <xf numFmtId="0" fontId="13" fillId="15" borderId="1" xfId="11" applyFont="1" applyBorder="1" applyAlignment="1">
      <alignment horizontal="center" vertical="center" wrapText="1"/>
    </xf>
    <xf numFmtId="0" fontId="13" fillId="33" borderId="1" xfId="14" applyFont="1" applyFill="1" applyBorder="1" applyAlignment="1">
      <alignment horizontal="center" vertical="center" wrapText="1"/>
    </xf>
    <xf numFmtId="0" fontId="13" fillId="12" borderId="1" xfId="8" applyFont="1" applyBorder="1" applyAlignment="1">
      <alignment horizontal="center" vertical="center" wrapText="1"/>
    </xf>
    <xf numFmtId="0" fontId="13" fillId="34" borderId="1" xfId="14" applyFont="1" applyFill="1" applyBorder="1" applyAlignment="1">
      <alignment horizontal="center" vertical="center" wrapText="1"/>
    </xf>
    <xf numFmtId="0" fontId="13" fillId="35" borderId="1" xfId="14" applyFont="1" applyFill="1" applyBorder="1" applyAlignment="1">
      <alignment horizontal="center" vertical="center" wrapText="1"/>
    </xf>
    <xf numFmtId="1" fontId="13" fillId="36" borderId="1" xfId="14" applyNumberFormat="1" applyFont="1" applyFill="1" applyBorder="1" applyAlignment="1">
      <alignment horizontal="center" vertical="center" wrapText="1"/>
    </xf>
    <xf numFmtId="164" fontId="13" fillId="36" borderId="1" xfId="14" applyNumberFormat="1" applyFont="1" applyFill="1" applyBorder="1" applyAlignment="1">
      <alignment horizontal="center" vertical="center" wrapText="1"/>
    </xf>
    <xf numFmtId="0" fontId="13" fillId="36" borderId="1" xfId="14" applyFont="1" applyFill="1" applyBorder="1" applyAlignment="1">
      <alignment horizontal="center" vertical="center" wrapText="1"/>
    </xf>
    <xf numFmtId="166" fontId="7" fillId="20" borderId="1" xfId="14" applyNumberFormat="1" applyFont="1" applyFill="1" applyBorder="1" applyAlignment="1">
      <alignment vertical="center"/>
    </xf>
    <xf numFmtId="0" fontId="0" fillId="37" borderId="0" xfId="0" applyFill="1"/>
    <xf numFmtId="1" fontId="7" fillId="38" borderId="1" xfId="0" applyNumberFormat="1" applyFont="1" applyFill="1" applyBorder="1"/>
    <xf numFmtId="1" fontId="7" fillId="20" borderId="1" xfId="14" applyNumberFormat="1" applyFont="1" applyFill="1" applyBorder="1" applyAlignment="1">
      <alignment vertical="center"/>
    </xf>
    <xf numFmtId="164" fontId="7" fillId="20" borderId="1" xfId="4" applyNumberFormat="1" applyFont="1" applyFill="1" applyBorder="1" applyAlignment="1">
      <alignment horizontal="right" vertical="center"/>
    </xf>
    <xf numFmtId="1" fontId="7" fillId="25" borderId="1" xfId="10" applyNumberFormat="1" applyFont="1" applyFill="1" applyBorder="1" applyAlignment="1">
      <alignment vertical="center"/>
    </xf>
    <xf numFmtId="166" fontId="7" fillId="25" borderId="1" xfId="14" applyNumberFormat="1" applyFont="1" applyFill="1" applyBorder="1" applyAlignment="1">
      <alignment vertical="center"/>
    </xf>
    <xf numFmtId="1" fontId="7" fillId="26" borderId="2" xfId="7" applyNumberFormat="1" applyFont="1" applyFill="1" applyBorder="1" applyAlignment="1">
      <alignment vertical="center"/>
    </xf>
    <xf numFmtId="166" fontId="7" fillId="26" borderId="1" xfId="14" applyNumberFormat="1" applyFont="1" applyFill="1" applyBorder="1" applyAlignment="1">
      <alignment vertical="center"/>
    </xf>
    <xf numFmtId="166" fontId="7" fillId="38" borderId="1" xfId="14" applyNumberFormat="1" applyFont="1" applyFill="1" applyBorder="1" applyAlignment="1">
      <alignment vertical="center"/>
    </xf>
    <xf numFmtId="1" fontId="7" fillId="42" borderId="1" xfId="14" applyNumberFormat="1" applyFont="1" applyFill="1" applyBorder="1" applyAlignment="1">
      <alignment vertical="center"/>
    </xf>
    <xf numFmtId="0" fontId="4" fillId="42" borderId="1" xfId="0" applyFont="1" applyFill="1" applyBorder="1"/>
    <xf numFmtId="1" fontId="7" fillId="40" borderId="1" xfId="10" applyNumberFormat="1" applyFont="1" applyFill="1" applyBorder="1" applyAlignment="1">
      <alignment vertical="center"/>
    </xf>
    <xf numFmtId="0" fontId="4" fillId="40" borderId="1" xfId="0" applyFont="1" applyFill="1" applyBorder="1"/>
    <xf numFmtId="1" fontId="7" fillId="41" borderId="2" xfId="7" applyNumberFormat="1" applyFont="1" applyFill="1" applyBorder="1" applyAlignment="1">
      <alignment vertical="center"/>
    </xf>
    <xf numFmtId="0" fontId="4" fillId="41" borderId="1" xfId="0" applyFont="1" applyFill="1" applyBorder="1"/>
    <xf numFmtId="1" fontId="7" fillId="43" borderId="1" xfId="0" applyNumberFormat="1" applyFont="1" applyFill="1" applyBorder="1"/>
    <xf numFmtId="167" fontId="7" fillId="43" borderId="1" xfId="0" applyNumberFormat="1" applyFont="1" applyFill="1" applyBorder="1"/>
    <xf numFmtId="1" fontId="7" fillId="41" borderId="1" xfId="7" applyNumberFormat="1" applyFont="1" applyFill="1" applyBorder="1" applyAlignment="1">
      <alignment vertical="center"/>
    </xf>
    <xf numFmtId="1" fontId="7" fillId="25" borderId="1" xfId="14" applyNumberFormat="1" applyFont="1" applyFill="1" applyBorder="1" applyAlignment="1">
      <alignment vertical="center"/>
    </xf>
    <xf numFmtId="1" fontId="7" fillId="26" borderId="1" xfId="14" applyNumberFormat="1" applyFont="1" applyFill="1" applyBorder="1" applyAlignment="1">
      <alignment vertical="center"/>
    </xf>
    <xf numFmtId="164" fontId="7" fillId="38" borderId="1" xfId="0" applyNumberFormat="1" applyFont="1" applyFill="1" applyBorder="1" applyAlignment="1">
      <alignment horizontal="right"/>
    </xf>
    <xf numFmtId="164" fontId="7" fillId="43" borderId="1" xfId="0" applyNumberFormat="1" applyFont="1" applyFill="1" applyBorder="1" applyAlignment="1">
      <alignment horizontal="right"/>
    </xf>
    <xf numFmtId="0" fontId="0" fillId="0" borderId="0" xfId="0" applyAlignment="1">
      <alignment horizontal="right"/>
    </xf>
    <xf numFmtId="165" fontId="7" fillId="25" borderId="1" xfId="14" applyNumberFormat="1" applyFont="1" applyFill="1" applyBorder="1" applyAlignment="1">
      <alignment horizontal="right" vertical="center"/>
    </xf>
    <xf numFmtId="165" fontId="7" fillId="40" borderId="1" xfId="14" applyNumberFormat="1" applyFont="1" applyFill="1" applyBorder="1" applyAlignment="1">
      <alignment horizontal="right" vertical="center"/>
    </xf>
    <xf numFmtId="165" fontId="7" fillId="20" borderId="1" xfId="14" applyNumberFormat="1" applyFont="1" applyFill="1" applyBorder="1" applyAlignment="1">
      <alignment horizontal="right" vertical="center"/>
    </xf>
    <xf numFmtId="165" fontId="7" fillId="42" borderId="1" xfId="14" applyNumberFormat="1" applyFont="1" applyFill="1" applyBorder="1" applyAlignment="1">
      <alignment horizontal="right" vertical="center"/>
    </xf>
    <xf numFmtId="0" fontId="13" fillId="0" borderId="0" xfId="0" applyFont="1"/>
    <xf numFmtId="0" fontId="16" fillId="0" borderId="0" xfId="0" applyFont="1"/>
    <xf numFmtId="0" fontId="0" fillId="0" borderId="1" xfId="0" applyFont="1" applyBorder="1"/>
    <xf numFmtId="0" fontId="17" fillId="2" borderId="1" xfId="12" applyFont="1" applyBorder="1"/>
    <xf numFmtId="0" fontId="17" fillId="4" borderId="0" xfId="15" applyFont="1"/>
    <xf numFmtId="1" fontId="0" fillId="0" borderId="0" xfId="0" applyNumberFormat="1"/>
    <xf numFmtId="1" fontId="8" fillId="0" borderId="0" xfId="0" applyNumberFormat="1" applyFont="1" applyFill="1" applyBorder="1"/>
    <xf numFmtId="1" fontId="7" fillId="44" borderId="1" xfId="7" applyNumberFormat="1" applyFont="1" applyFill="1" applyBorder="1" applyAlignment="1">
      <alignment vertical="center"/>
    </xf>
    <xf numFmtId="164" fontId="7" fillId="44" borderId="1" xfId="7" applyNumberFormat="1" applyFont="1" applyFill="1" applyBorder="1" applyAlignment="1">
      <alignment vertical="center"/>
    </xf>
    <xf numFmtId="1" fontId="7" fillId="45" borderId="1" xfId="10" applyNumberFormat="1" applyFont="1" applyFill="1" applyBorder="1" applyAlignment="1">
      <alignment vertical="center"/>
    </xf>
    <xf numFmtId="1" fontId="7" fillId="46" borderId="2" xfId="7" applyNumberFormat="1" applyFont="1" applyFill="1" applyBorder="1" applyAlignment="1">
      <alignment vertical="center"/>
    </xf>
    <xf numFmtId="1" fontId="7" fillId="19" borderId="1" xfId="7" applyNumberFormat="1" applyFont="1" applyFill="1" applyBorder="1" applyAlignment="1">
      <alignment vertical="center"/>
    </xf>
    <xf numFmtId="1" fontId="7" fillId="46" borderId="1" xfId="7" applyNumberFormat="1" applyFont="1" applyFill="1" applyBorder="1" applyAlignment="1">
      <alignment vertical="center"/>
    </xf>
    <xf numFmtId="1" fontId="7" fillId="27" borderId="1" xfId="5" applyNumberFormat="1" applyFont="1" applyFill="1" applyBorder="1"/>
    <xf numFmtId="1" fontId="7" fillId="21" borderId="1" xfId="11" applyNumberFormat="1" applyFont="1" applyFill="1" applyBorder="1"/>
    <xf numFmtId="1" fontId="7" fillId="22" borderId="1" xfId="8" applyNumberFormat="1" applyFont="1" applyFill="1" applyBorder="1"/>
    <xf numFmtId="1" fontId="9" fillId="28" borderId="1" xfId="7" applyNumberFormat="1" applyFont="1" applyFill="1" applyBorder="1" applyAlignment="1">
      <alignment vertical="center"/>
    </xf>
    <xf numFmtId="1" fontId="4" fillId="0" borderId="0" xfId="0" applyNumberFormat="1" applyFont="1" applyFill="1" applyBorder="1"/>
    <xf numFmtId="0" fontId="0" fillId="0" borderId="0" xfId="0" applyAlignment="1">
      <alignment horizontal="center"/>
    </xf>
    <xf numFmtId="0" fontId="0" fillId="0" borderId="1" xfId="0" applyBorder="1" applyAlignment="1">
      <alignment horizontal="center"/>
    </xf>
    <xf numFmtId="0" fontId="16" fillId="3" borderId="1" xfId="2" applyFont="1" applyBorder="1" applyAlignment="1">
      <alignment horizontal="center"/>
    </xf>
    <xf numFmtId="0" fontId="18" fillId="2" borderId="3" xfId="1" applyFont="1" applyBorder="1" applyAlignment="1">
      <alignment horizontal="center"/>
    </xf>
    <xf numFmtId="0" fontId="16" fillId="0" borderId="1" xfId="0" applyFont="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xf numFmtId="0" fontId="14" fillId="39" borderId="1" xfId="16" applyFont="1" applyFill="1" applyBorder="1" applyAlignment="1">
      <alignment horizontal="center"/>
    </xf>
    <xf numFmtId="0" fontId="14" fillId="39" borderId="9" xfId="16" applyFont="1" applyFill="1" applyBorder="1" applyAlignment="1">
      <alignment horizontal="center"/>
    </xf>
    <xf numFmtId="0" fontId="4" fillId="0" borderId="0" xfId="0" applyFont="1" applyFill="1" applyBorder="1" applyAlignment="1">
      <alignment horizontal="center"/>
    </xf>
    <xf numFmtId="0" fontId="4" fillId="38" borderId="1" xfId="0" applyFont="1" applyFill="1" applyBorder="1" applyAlignment="1">
      <alignment horizontal="center" vertical="center"/>
    </xf>
    <xf numFmtId="2" fontId="15" fillId="47" borderId="11" xfId="18" applyNumberFormat="1" applyFont="1" applyFill="1" applyBorder="1" applyAlignment="1">
      <alignment horizontal="center" vertical="center"/>
    </xf>
    <xf numFmtId="1" fontId="15" fillId="47" borderId="11" xfId="18" applyNumberFormat="1" applyFont="1" applyFill="1" applyBorder="1" applyAlignment="1">
      <alignment horizontal="center" vertical="center"/>
    </xf>
    <xf numFmtId="0" fontId="4" fillId="0" borderId="1" xfId="0" applyFont="1" applyFill="1" applyBorder="1" applyAlignment="1">
      <alignment horizontal="left"/>
    </xf>
    <xf numFmtId="1" fontId="4" fillId="0" borderId="11" xfId="0" applyNumberFormat="1" applyFont="1" applyFill="1" applyBorder="1" applyAlignment="1">
      <alignment horizontal="right"/>
    </xf>
    <xf numFmtId="1" fontId="4" fillId="0" borderId="11" xfId="0" applyNumberFormat="1" applyFont="1" applyFill="1" applyBorder="1"/>
    <xf numFmtId="0" fontId="19" fillId="47" borderId="1" xfId="18" applyFont="1" applyFill="1" applyBorder="1" applyAlignment="1">
      <alignment horizontal="center"/>
    </xf>
    <xf numFmtId="0" fontId="19" fillId="47" borderId="1" xfId="18" applyFont="1" applyFill="1" applyBorder="1"/>
    <xf numFmtId="1" fontId="15" fillId="47" borderId="11" xfId="18" applyNumberFormat="1" applyFont="1" applyFill="1" applyBorder="1"/>
    <xf numFmtId="0" fontId="14" fillId="39" borderId="1" xfId="16" applyFont="1" applyFill="1" applyBorder="1"/>
    <xf numFmtId="1" fontId="14" fillId="39" borderId="11" xfId="16" applyNumberFormat="1" applyFont="1" applyFill="1" applyBorder="1"/>
    <xf numFmtId="1" fontId="4" fillId="47" borderId="11" xfId="18" applyNumberFormat="1" applyFont="1" applyFill="1" applyBorder="1"/>
    <xf numFmtId="0" fontId="4" fillId="0" borderId="1" xfId="18" applyFont="1" applyFill="1" applyBorder="1" applyAlignment="1">
      <alignment horizontal="center"/>
    </xf>
    <xf numFmtId="1" fontId="4" fillId="38" borderId="11" xfId="0" applyNumberFormat="1" applyFont="1" applyFill="1" applyBorder="1"/>
    <xf numFmtId="1" fontId="15" fillId="47" borderId="11" xfId="18" applyNumberFormat="1" applyFont="1" applyFill="1" applyBorder="1" applyAlignment="1">
      <alignment horizontal="right"/>
    </xf>
    <xf numFmtId="0" fontId="4" fillId="43" borderId="1" xfId="0" applyFont="1" applyFill="1" applyBorder="1" applyAlignment="1">
      <alignment horizontal="center"/>
    </xf>
    <xf numFmtId="1" fontId="4" fillId="48" borderId="11" xfId="0" applyNumberFormat="1" applyFont="1" applyFill="1" applyBorder="1"/>
    <xf numFmtId="0" fontId="4" fillId="43" borderId="1" xfId="18" applyFont="1" applyFill="1" applyBorder="1" applyAlignment="1">
      <alignment horizontal="center"/>
    </xf>
    <xf numFmtId="0" fontId="19" fillId="49" borderId="4" xfId="17" applyFont="1" applyFill="1" applyBorder="1" applyAlignment="1">
      <alignment horizontal="center"/>
    </xf>
    <xf numFmtId="0" fontId="19" fillId="49" borderId="1" xfId="17" applyFont="1" applyFill="1" applyBorder="1"/>
    <xf numFmtId="1" fontId="19" fillId="49" borderId="11" xfId="17" applyNumberFormat="1" applyFont="1" applyFill="1" applyBorder="1"/>
    <xf numFmtId="1" fontId="19" fillId="49" borderId="8" xfId="17" applyNumberFormat="1" applyFont="1" applyFill="1" applyBorder="1"/>
    <xf numFmtId="0" fontId="19" fillId="49" borderId="1" xfId="17" applyFont="1" applyFill="1" applyBorder="1" applyAlignment="1">
      <alignment horizontal="center"/>
    </xf>
    <xf numFmtId="0" fontId="20" fillId="19" borderId="0" xfId="0" applyFont="1" applyFill="1" applyBorder="1" applyAlignment="1">
      <alignment vertical="center"/>
    </xf>
    <xf numFmtId="0" fontId="21" fillId="50" borderId="0" xfId="2" applyFont="1" applyFill="1" applyBorder="1" applyAlignment="1">
      <alignment vertical="center"/>
    </xf>
    <xf numFmtId="0" fontId="21" fillId="50" borderId="0" xfId="2" applyFont="1" applyFill="1" applyBorder="1" applyAlignment="1">
      <alignment horizontal="left" vertical="center"/>
    </xf>
    <xf numFmtId="0" fontId="22" fillId="20" borderId="1" xfId="14" applyFont="1" applyFill="1" applyBorder="1" applyAlignment="1">
      <alignment horizontal="center" vertical="center" wrapText="1"/>
    </xf>
    <xf numFmtId="0" fontId="22" fillId="51" borderId="1" xfId="14" applyFont="1" applyFill="1" applyBorder="1" applyAlignment="1">
      <alignment horizontal="center" vertical="center" wrapText="1"/>
    </xf>
    <xf numFmtId="0" fontId="22" fillId="21" borderId="1" xfId="11" applyFont="1" applyFill="1" applyBorder="1" applyAlignment="1">
      <alignment horizontal="center" vertical="center" wrapText="1"/>
    </xf>
    <xf numFmtId="0" fontId="22" fillId="22" borderId="1" xfId="8" applyFont="1" applyFill="1" applyBorder="1" applyAlignment="1">
      <alignment horizontal="center" vertical="center" wrapText="1"/>
    </xf>
    <xf numFmtId="0" fontId="22" fillId="0" borderId="0" xfId="0" applyFont="1" applyFill="1" applyBorder="1"/>
    <xf numFmtId="0" fontId="23" fillId="52" borderId="1" xfId="1" applyFont="1" applyFill="1" applyBorder="1" applyAlignment="1">
      <alignment horizontal="center" vertical="center" wrapText="1"/>
    </xf>
    <xf numFmtId="0" fontId="3" fillId="6" borderId="5" xfId="13" applyBorder="1" applyAlignment="1">
      <alignment horizontal="center" vertical="center"/>
    </xf>
    <xf numFmtId="0" fontId="3" fillId="13" borderId="5" xfId="9" applyBorder="1" applyAlignment="1">
      <alignment horizontal="center" vertical="center"/>
    </xf>
    <xf numFmtId="164" fontId="7" fillId="25" borderId="2" xfId="10" applyNumberFormat="1" applyFont="1" applyFill="1" applyBorder="1" applyAlignment="1">
      <alignment vertical="center"/>
    </xf>
    <xf numFmtId="164" fontId="7" fillId="24" borderId="2" xfId="10" applyNumberFormat="1" applyFont="1" applyFill="1" applyBorder="1" applyAlignment="1">
      <alignment vertical="center"/>
    </xf>
    <xf numFmtId="0" fontId="22" fillId="22" borderId="8" xfId="8" applyFont="1" applyFill="1" applyBorder="1" applyAlignment="1">
      <alignment horizontal="center" vertical="center" wrapText="1"/>
    </xf>
    <xf numFmtId="164" fontId="7" fillId="26" borderId="8" xfId="7" applyNumberFormat="1" applyFont="1" applyFill="1" applyBorder="1" applyAlignment="1">
      <alignment vertical="center"/>
    </xf>
    <xf numFmtId="164" fontId="7" fillId="18" borderId="8" xfId="7" applyNumberFormat="1" applyFont="1" applyFill="1" applyBorder="1" applyAlignment="1">
      <alignment vertical="center"/>
    </xf>
    <xf numFmtId="164" fontId="7" fillId="26" borderId="8" xfId="5" applyNumberFormat="1" applyFont="1" applyFill="1" applyBorder="1"/>
    <xf numFmtId="0" fontId="0" fillId="0" borderId="0" xfId="0" applyBorder="1"/>
    <xf numFmtId="10" fontId="7" fillId="20" borderId="1" xfId="4" applyNumberFormat="1" applyFont="1" applyFill="1" applyBorder="1" applyAlignment="1">
      <alignment horizontal="right" vertical="center"/>
    </xf>
    <xf numFmtId="10" fontId="7" fillId="23" borderId="1" xfId="4" applyNumberFormat="1" applyFont="1" applyFill="1" applyBorder="1" applyAlignment="1">
      <alignment vertical="center"/>
    </xf>
    <xf numFmtId="10" fontId="7" fillId="20" borderId="1" xfId="4" applyNumberFormat="1" applyFont="1" applyFill="1" applyBorder="1" applyAlignment="1">
      <alignment vertical="center"/>
    </xf>
    <xf numFmtId="10" fontId="4" fillId="0" borderId="0" xfId="0" applyNumberFormat="1" applyFont="1" applyFill="1" applyBorder="1"/>
    <xf numFmtId="10" fontId="7" fillId="27" borderId="1" xfId="5" applyNumberFormat="1" applyFont="1" applyFill="1" applyBorder="1"/>
    <xf numFmtId="10" fontId="0" fillId="0" borderId="0" xfId="0" applyNumberFormat="1"/>
    <xf numFmtId="10" fontId="7" fillId="25" borderId="2" xfId="10" applyNumberFormat="1" applyFont="1" applyFill="1" applyBorder="1" applyAlignment="1">
      <alignment vertical="center"/>
    </xf>
    <xf numFmtId="10" fontId="7" fillId="24" borderId="2" xfId="10" applyNumberFormat="1" applyFont="1" applyFill="1" applyBorder="1" applyAlignment="1">
      <alignment vertical="center"/>
    </xf>
    <xf numFmtId="10" fontId="7" fillId="25" borderId="1" xfId="5" applyNumberFormat="1" applyFont="1" applyFill="1" applyBorder="1"/>
    <xf numFmtId="10" fontId="7" fillId="0" borderId="0" xfId="0" applyNumberFormat="1" applyFont="1" applyFill="1" applyBorder="1"/>
    <xf numFmtId="10" fontId="7" fillId="29" borderId="1" xfId="3" applyNumberFormat="1" applyFont="1" applyFill="1" applyBorder="1"/>
    <xf numFmtId="10" fontId="7" fillId="26" borderId="8" xfId="7" applyNumberFormat="1" applyFont="1" applyFill="1" applyBorder="1" applyAlignment="1">
      <alignment vertical="center"/>
    </xf>
    <xf numFmtId="10" fontId="7" fillId="18" borderId="8" xfId="7" applyNumberFormat="1" applyFont="1" applyFill="1" applyBorder="1" applyAlignment="1">
      <alignment vertical="center"/>
    </xf>
    <xf numFmtId="10" fontId="7" fillId="26" borderId="8" xfId="5" applyNumberFormat="1" applyFont="1" applyFill="1" applyBorder="1"/>
    <xf numFmtId="10" fontId="22" fillId="21" borderId="10" xfId="11" applyNumberFormat="1" applyFont="1" applyFill="1" applyBorder="1" applyAlignment="1">
      <alignment horizontal="center" vertical="center" wrapText="1"/>
    </xf>
    <xf numFmtId="10" fontId="22" fillId="51" borderId="10" xfId="14" applyNumberFormat="1" applyFont="1" applyFill="1" applyBorder="1" applyAlignment="1">
      <alignment horizontal="center" vertical="center" wrapText="1"/>
    </xf>
    <xf numFmtId="10" fontId="7" fillId="53" borderId="8" xfId="7" applyNumberFormat="1" applyFont="1" applyFill="1" applyBorder="1" applyAlignment="1">
      <alignment vertical="center"/>
    </xf>
    <xf numFmtId="164" fontId="7" fillId="53" borderId="1" xfId="7" applyNumberFormat="1" applyFont="1" applyFill="1" applyBorder="1" applyAlignment="1">
      <alignment vertical="center"/>
    </xf>
    <xf numFmtId="10" fontId="7" fillId="53" borderId="2" xfId="10" applyNumberFormat="1" applyFont="1" applyFill="1" applyBorder="1" applyAlignment="1">
      <alignment vertical="center"/>
    </xf>
    <xf numFmtId="164" fontId="7" fillId="53" borderId="2" xfId="10" applyNumberFormat="1" applyFont="1" applyFill="1" applyBorder="1" applyAlignment="1">
      <alignment vertical="center"/>
    </xf>
    <xf numFmtId="10" fontId="7" fillId="54" borderId="8" xfId="7" applyNumberFormat="1" applyFont="1" applyFill="1" applyBorder="1" applyAlignment="1">
      <alignment vertical="center"/>
    </xf>
    <xf numFmtId="164" fontId="7" fillId="54" borderId="1" xfId="7" applyNumberFormat="1" applyFont="1" applyFill="1" applyBorder="1" applyAlignment="1">
      <alignment vertical="center"/>
    </xf>
    <xf numFmtId="10" fontId="7" fillId="55" borderId="8" xfId="7" applyNumberFormat="1" applyFont="1" applyFill="1" applyBorder="1" applyAlignment="1">
      <alignment vertical="center"/>
    </xf>
    <xf numFmtId="164" fontId="7" fillId="55" borderId="1" xfId="7" applyNumberFormat="1" applyFont="1" applyFill="1" applyBorder="1" applyAlignment="1">
      <alignment vertical="center"/>
    </xf>
    <xf numFmtId="10" fontId="7" fillId="55" borderId="1" xfId="4" applyNumberFormat="1" applyFont="1" applyFill="1" applyBorder="1" applyAlignment="1">
      <alignment vertical="center"/>
    </xf>
    <xf numFmtId="164" fontId="7" fillId="55" borderId="1" xfId="4" applyNumberFormat="1" applyFont="1" applyFill="1" applyBorder="1" applyAlignment="1">
      <alignment vertical="center"/>
    </xf>
    <xf numFmtId="10" fontId="7" fillId="55" borderId="2" xfId="10" applyNumberFormat="1" applyFont="1" applyFill="1" applyBorder="1" applyAlignment="1">
      <alignment vertical="center"/>
    </xf>
    <xf numFmtId="164" fontId="7" fillId="55" borderId="2" xfId="10" applyNumberFormat="1" applyFont="1" applyFill="1" applyBorder="1" applyAlignment="1">
      <alignment vertical="center"/>
    </xf>
    <xf numFmtId="10" fontId="7" fillId="55" borderId="1" xfId="10" applyNumberFormat="1" applyFont="1" applyFill="1" applyBorder="1" applyAlignment="1">
      <alignment vertical="center"/>
    </xf>
    <xf numFmtId="0" fontId="0" fillId="0" borderId="0" xfId="0" applyAlignment="1">
      <alignment horizontal="center" vertical="center"/>
    </xf>
    <xf numFmtId="2" fontId="13" fillId="0" borderId="2" xfId="0" applyNumberFormat="1" applyFont="1" applyBorder="1" applyAlignment="1">
      <alignment horizontal="center" vertical="center"/>
    </xf>
    <xf numFmtId="0" fontId="13" fillId="0" borderId="0" xfId="0" applyFont="1" applyAlignment="1">
      <alignment horizontal="center" vertical="center"/>
    </xf>
    <xf numFmtId="1" fontId="8" fillId="0" borderId="15" xfId="0" applyNumberFormat="1" applyFont="1" applyFill="1" applyBorder="1" applyAlignment="1">
      <alignment horizontal="center"/>
    </xf>
    <xf numFmtId="1" fontId="8" fillId="0" borderId="0" xfId="0" applyNumberFormat="1" applyFont="1" applyFill="1" applyBorder="1" applyAlignment="1">
      <alignment horizontal="center"/>
    </xf>
    <xf numFmtId="1" fontId="8" fillId="0" borderId="16" xfId="0" applyNumberFormat="1" applyFont="1" applyFill="1" applyBorder="1" applyAlignment="1">
      <alignment horizontal="center"/>
    </xf>
    <xf numFmtId="1" fontId="8" fillId="0" borderId="0" xfId="0" applyNumberFormat="1" applyFont="1" applyFill="1" applyBorder="1" applyAlignment="1">
      <alignment horizontal="center" vertical="center"/>
    </xf>
    <xf numFmtId="2"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164" fontId="4" fillId="0" borderId="0" xfId="0" applyNumberFormat="1" applyFont="1" applyFill="1" applyBorder="1" applyAlignment="1">
      <alignment horizontal="center"/>
    </xf>
    <xf numFmtId="1" fontId="4" fillId="0" borderId="0" xfId="0" applyNumberFormat="1" applyFont="1" applyFill="1" applyBorder="1" applyAlignment="1">
      <alignment horizontal="center"/>
    </xf>
    <xf numFmtId="1" fontId="4" fillId="0" borderId="0" xfId="0" applyNumberFormat="1" applyFont="1" applyFill="1" applyBorder="1" applyAlignment="1">
      <alignment horizontal="center" vertical="center"/>
    </xf>
    <xf numFmtId="2" fontId="4" fillId="0" borderId="0" xfId="0" applyNumberFormat="1" applyFont="1" applyFill="1" applyBorder="1" applyAlignment="1">
      <alignment horizontal="center"/>
    </xf>
    <xf numFmtId="164" fontId="7" fillId="26" borderId="0" xfId="5" applyNumberFormat="1" applyFont="1" applyFill="1" applyBorder="1"/>
    <xf numFmtId="164" fontId="7" fillId="20" borderId="1" xfId="4" applyNumberFormat="1" applyFont="1" applyFill="1" applyBorder="1" applyAlignment="1">
      <alignment horizontal="center" vertical="center"/>
    </xf>
    <xf numFmtId="164" fontId="7" fillId="55" borderId="1" xfId="4" applyNumberFormat="1" applyFont="1" applyFill="1" applyBorder="1" applyAlignment="1">
      <alignment horizontal="center" vertical="center"/>
    </xf>
    <xf numFmtId="164" fontId="7" fillId="23" borderId="1" xfId="4" applyNumberFormat="1" applyFont="1" applyFill="1" applyBorder="1" applyAlignment="1">
      <alignment horizontal="center" vertical="center"/>
    </xf>
    <xf numFmtId="164" fontId="7" fillId="25" borderId="2" xfId="10" applyNumberFormat="1" applyFont="1" applyFill="1" applyBorder="1" applyAlignment="1">
      <alignment horizontal="center" vertical="center"/>
    </xf>
    <xf numFmtId="164" fontId="7" fillId="55" borderId="2" xfId="10" applyNumberFormat="1" applyFont="1" applyFill="1" applyBorder="1" applyAlignment="1">
      <alignment horizontal="center" vertical="center"/>
    </xf>
    <xf numFmtId="164" fontId="7" fillId="24" borderId="2" xfId="10" applyNumberFormat="1" applyFont="1" applyFill="1" applyBorder="1" applyAlignment="1">
      <alignment horizontal="center" vertical="center"/>
    </xf>
    <xf numFmtId="164" fontId="7" fillId="53" borderId="2" xfId="10" applyNumberFormat="1" applyFont="1" applyFill="1" applyBorder="1" applyAlignment="1">
      <alignment horizontal="center" vertical="center"/>
    </xf>
    <xf numFmtId="164" fontId="7" fillId="25" borderId="1" xfId="5" applyNumberFormat="1" applyFont="1" applyFill="1" applyBorder="1" applyAlignment="1">
      <alignment horizontal="center"/>
    </xf>
    <xf numFmtId="164" fontId="7" fillId="0" borderId="0" xfId="0" applyNumberFormat="1" applyFont="1" applyFill="1" applyBorder="1" applyAlignment="1">
      <alignment horizontal="center"/>
    </xf>
    <xf numFmtId="0" fontId="0" fillId="56" borderId="0" xfId="0" applyFill="1"/>
    <xf numFmtId="0" fontId="0" fillId="57" borderId="0" xfId="0" applyFill="1"/>
    <xf numFmtId="0" fontId="0" fillId="58" borderId="0" xfId="0" applyFill="1"/>
    <xf numFmtId="10" fontId="22" fillId="22" borderId="8" xfId="8" applyNumberFormat="1" applyFont="1" applyFill="1" applyBorder="1" applyAlignment="1">
      <alignment horizontal="center" vertical="center" wrapText="1"/>
    </xf>
    <xf numFmtId="1" fontId="8" fillId="0" borderId="15" xfId="0" applyNumberFormat="1" applyFont="1" applyFill="1" applyBorder="1" applyAlignment="1">
      <alignment horizontal="center" vertical="center"/>
    </xf>
    <xf numFmtId="1" fontId="8" fillId="0" borderId="16" xfId="0" applyNumberFormat="1" applyFont="1" applyFill="1" applyBorder="1" applyAlignment="1">
      <alignment horizontal="center" vertical="center"/>
    </xf>
    <xf numFmtId="1" fontId="8" fillId="0" borderId="17" xfId="0" applyNumberFormat="1" applyFont="1" applyFill="1" applyBorder="1" applyAlignment="1">
      <alignment horizontal="center" vertical="center"/>
    </xf>
    <xf numFmtId="1" fontId="0" fillId="0" borderId="17" xfId="0" applyNumberFormat="1" applyBorder="1" applyAlignment="1">
      <alignment horizontal="center" vertical="center"/>
    </xf>
    <xf numFmtId="1" fontId="8" fillId="0" borderId="7" xfId="0" applyNumberFormat="1" applyFont="1" applyFill="1" applyBorder="1" applyAlignment="1">
      <alignment horizontal="center" vertical="center"/>
    </xf>
    <xf numFmtId="1" fontId="8" fillId="0" borderId="5" xfId="0" applyNumberFormat="1" applyFont="1" applyFill="1" applyBorder="1" applyAlignment="1">
      <alignment horizontal="center" vertical="center"/>
    </xf>
    <xf numFmtId="1" fontId="8" fillId="0" borderId="6" xfId="0" applyNumberFormat="1" applyFont="1" applyFill="1" applyBorder="1" applyAlignment="1">
      <alignment horizontal="center" vertical="center"/>
    </xf>
    <xf numFmtId="1" fontId="8" fillId="0" borderId="18" xfId="0" applyNumberFormat="1" applyFont="1" applyFill="1" applyBorder="1" applyAlignment="1">
      <alignment horizontal="center" vertical="center"/>
    </xf>
    <xf numFmtId="0" fontId="3" fillId="10" borderId="7" xfId="6" applyBorder="1" applyAlignment="1">
      <alignment horizontal="center" vertical="center"/>
    </xf>
    <xf numFmtId="164" fontId="7" fillId="55" borderId="1" xfId="7" applyNumberFormat="1" applyFont="1" applyFill="1" applyBorder="1" applyAlignment="1">
      <alignment horizontal="center" vertical="center"/>
    </xf>
    <xf numFmtId="164" fontId="7" fillId="53" borderId="1" xfId="7" applyNumberFormat="1" applyFont="1" applyFill="1" applyBorder="1" applyAlignment="1">
      <alignment horizontal="center" vertical="center"/>
    </xf>
    <xf numFmtId="164" fontId="7" fillId="26" borderId="1" xfId="7" applyNumberFormat="1" applyFont="1" applyFill="1" applyBorder="1" applyAlignment="1">
      <alignment horizontal="center" vertical="center"/>
    </xf>
    <xf numFmtId="164" fontId="7" fillId="18" borderId="1" xfId="7" applyNumberFormat="1" applyFont="1" applyFill="1" applyBorder="1" applyAlignment="1">
      <alignment horizontal="center" vertical="center"/>
    </xf>
    <xf numFmtId="164" fontId="7" fillId="54" borderId="1" xfId="7" applyNumberFormat="1" applyFont="1" applyFill="1" applyBorder="1" applyAlignment="1">
      <alignment horizontal="center" vertical="center"/>
    </xf>
    <xf numFmtId="10" fontId="7" fillId="53" borderId="1" xfId="4" applyNumberFormat="1" applyFont="1" applyFill="1" applyBorder="1" applyAlignment="1">
      <alignment vertical="center"/>
    </xf>
    <xf numFmtId="164" fontId="7" fillId="53" borderId="1" xfId="4" applyNumberFormat="1" applyFont="1" applyFill="1" applyBorder="1" applyAlignment="1">
      <alignment vertical="center"/>
    </xf>
    <xf numFmtId="0" fontId="16" fillId="0" borderId="8"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0" fontId="16" fillId="0" borderId="1" xfId="0" applyFont="1" applyBorder="1" applyAlignment="1">
      <alignment horizontal="center"/>
    </xf>
    <xf numFmtId="0" fontId="3" fillId="6" borderId="5" xfId="13" applyBorder="1" applyAlignment="1">
      <alignment horizontal="center" vertical="center"/>
    </xf>
    <xf numFmtId="0" fontId="3" fillId="13" borderId="5" xfId="9" applyBorder="1" applyAlignment="1">
      <alignment horizontal="center" vertical="center"/>
    </xf>
    <xf numFmtId="0" fontId="3" fillId="10" borderId="5" xfId="6" applyBorder="1" applyAlignment="1">
      <alignment horizontal="center" vertical="center"/>
    </xf>
    <xf numFmtId="0" fontId="3" fillId="10" borderId="6" xfId="6" applyBorder="1" applyAlignment="1">
      <alignment horizontal="center" vertical="center"/>
    </xf>
    <xf numFmtId="0" fontId="11" fillId="30" borderId="7" xfId="16" applyBorder="1" applyAlignment="1">
      <alignment horizontal="center"/>
    </xf>
    <xf numFmtId="0" fontId="11" fillId="30" borderId="5" xfId="16" applyBorder="1" applyAlignment="1">
      <alignment horizontal="center"/>
    </xf>
    <xf numFmtId="0" fontId="18" fillId="2" borderId="3" xfId="1"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2" fontId="16" fillId="0" borderId="12" xfId="0" applyNumberFormat="1" applyFont="1" applyBorder="1" applyAlignment="1">
      <alignment horizontal="center" vertical="center"/>
    </xf>
    <xf numFmtId="2" fontId="16" fillId="0" borderId="13" xfId="0" applyNumberFormat="1" applyFont="1" applyBorder="1" applyAlignment="1">
      <alignment horizontal="center" vertical="center"/>
    </xf>
    <xf numFmtId="2" fontId="16" fillId="0" borderId="14" xfId="0" applyNumberFormat="1" applyFont="1" applyBorder="1" applyAlignment="1">
      <alignment horizontal="center" vertical="center"/>
    </xf>
    <xf numFmtId="10" fontId="22" fillId="22" borderId="8" xfId="8" applyNumberFormat="1" applyFont="1" applyFill="1" applyBorder="1" applyAlignment="1">
      <alignment horizontal="center" vertical="center" wrapText="1"/>
    </xf>
    <xf numFmtId="10" fontId="22" fillId="22" borderId="10" xfId="8" applyNumberFormat="1" applyFont="1" applyFill="1" applyBorder="1" applyAlignment="1">
      <alignment horizontal="center" vertical="center" wrapText="1"/>
    </xf>
    <xf numFmtId="10" fontId="22" fillId="21" borderId="8" xfId="11" applyNumberFormat="1" applyFont="1" applyFill="1" applyBorder="1" applyAlignment="1">
      <alignment horizontal="center" vertical="center" wrapText="1"/>
    </xf>
    <xf numFmtId="10" fontId="22" fillId="21" borderId="10" xfId="11" applyNumberFormat="1" applyFont="1" applyFill="1" applyBorder="1" applyAlignment="1">
      <alignment horizontal="center" vertical="center" wrapText="1"/>
    </xf>
    <xf numFmtId="10" fontId="22" fillId="51" borderId="8" xfId="14" applyNumberFormat="1" applyFont="1" applyFill="1" applyBorder="1" applyAlignment="1">
      <alignment horizontal="center" vertical="center" wrapText="1"/>
    </xf>
    <xf numFmtId="10" fontId="22" fillId="51" borderId="10" xfId="14" applyNumberFormat="1" applyFont="1" applyFill="1" applyBorder="1" applyAlignment="1">
      <alignment horizontal="center" vertical="center" wrapText="1"/>
    </xf>
  </cellXfs>
  <cellStyles count="19">
    <cellStyle name="20% - Colore3" xfId="4" builtinId="38"/>
    <cellStyle name="20% - Colore5" xfId="7" builtinId="46"/>
    <cellStyle name="20% - Colore6" xfId="10" builtinId="50"/>
    <cellStyle name="40% - Accent3 2" xfId="14"/>
    <cellStyle name="40% - Colore1" xfId="2" builtinId="31"/>
    <cellStyle name="40% - Colore3" xfId="18" builtinId="39"/>
    <cellStyle name="60% - Colore2" xfId="3" builtinId="36"/>
    <cellStyle name="60% - Colore3" xfId="5" builtinId="40"/>
    <cellStyle name="60% - Colore5" xfId="8" builtinId="48"/>
    <cellStyle name="60% - Colore6" xfId="11" builtinId="52"/>
    <cellStyle name="Accent1 2" xfId="12"/>
    <cellStyle name="Accent2 2" xfId="15"/>
    <cellStyle name="Accent3 2" xfId="13"/>
    <cellStyle name="Colore1" xfId="1" builtinId="29"/>
    <cellStyle name="Colore5" xfId="6" builtinId="45"/>
    <cellStyle name="Colore6" xfId="9" builtinId="49"/>
    <cellStyle name="Controlla cella" xfId="16" builtinId="23"/>
    <cellStyle name="Normale" xfId="0" builtinId="0"/>
    <cellStyle name="Nota" xfId="17" builtinId="10"/>
  </cellStyles>
  <dxfs count="78">
    <dxf>
      <fill>
        <patternFill>
          <bgColor rgb="FFFFD966"/>
        </patternFill>
      </fill>
    </dxf>
    <dxf>
      <fill>
        <patternFill>
          <bgColor rgb="FFFFD966"/>
        </patternFill>
      </fill>
    </dxf>
    <dxf>
      <fill>
        <patternFill>
          <bgColor rgb="FFFFD966"/>
        </patternFill>
      </fill>
    </dxf>
    <dxf>
      <fill>
        <patternFill>
          <bgColor rgb="FFFFD966"/>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s>
  <tableStyles count="0" defaultTableStyle="TableStyleMedium2" defaultPivotStyle="PivotStyleLight16"/>
  <colors>
    <mruColors>
      <color rgb="FFFFF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oneCellAnchor>
    <xdr:from>
      <xdr:col>0</xdr:col>
      <xdr:colOff>269777</xdr:colOff>
      <xdr:row>0</xdr:row>
      <xdr:rowOff>123055</xdr:rowOff>
    </xdr:from>
    <xdr:ext cx="8528719" cy="3192412"/>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269777" y="123055"/>
          <a:ext cx="8528719" cy="31924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The table below smmarizes</a:t>
          </a:r>
          <a:r>
            <a:rPr lang="en-US" sz="1100" baseline="0"/>
            <a:t> the results of the last Pixel Core Survey, completed in September 2017.</a:t>
          </a:r>
        </a:p>
        <a:p>
          <a:r>
            <a:rPr lang="en-US" sz="1100" baseline="0"/>
            <a:t>In the table, you can see the level of coverage of the different WBS items. Items above 120% are indicated in jellow, items below 90% in green.</a:t>
          </a:r>
        </a:p>
        <a:p>
          <a:r>
            <a:rPr lang="en-US" sz="1100" baseline="0"/>
            <a:t>This information can be useful to improve the uniformity of the coverage.</a:t>
          </a:r>
        </a:p>
        <a:p>
          <a:endParaRPr lang="en-US" sz="1100" baseline="0"/>
        </a:p>
        <a:p>
          <a:r>
            <a:rPr lang="en-US" sz="1100" baseline="0"/>
            <a:t>The sheet called "Pixel Cost" is a summary of the detector cost as sent to UCG in January 2018. The table can be expanded up to WBS level 5 can can be useful to have an idea of the core cost of the individual items.</a:t>
          </a:r>
        </a:p>
        <a:p>
          <a:endParaRPr lang="en-US" sz="1100" baseline="0"/>
        </a:p>
        <a:p>
          <a:r>
            <a:rPr lang="en-US" sz="1100" baseline="0"/>
            <a:t>In the sheet called "FA survey" you will find a table that is very similar to the one of the previous survey. The last contribution that you have proposed has been redistributed to the new WBS according to the table to the right, maintaining the total of your core contribution constant.</a:t>
          </a:r>
        </a:p>
        <a:p>
          <a:r>
            <a:rPr lang="en-US" sz="1100" baseline="0"/>
            <a:t>The total in D54 should initially correspond to your proposal in the proveious survey. Please let us know as soon as possible if there are inconsitencies.</a:t>
          </a:r>
        </a:p>
        <a:p>
          <a:endParaRPr lang="en-US" sz="1100" baseline="0"/>
        </a:p>
        <a:p>
          <a:r>
            <a:rPr lang="en-US" sz="1100" baseline="0"/>
            <a:t>We ask you to review the table, modify it according to your desiderata trying to improve the coverage of poorly covered items, and return it to us as soon as possible. Fido must prepare a new Phase II money matrtix at the beginning of March. Updates sent by the end of February will be included in the Money Matrix update. In the table, you can specify your core contribution (in KCHF) associated to a level 3 item (e.g. 2.1.1 for sensros in general) or to a specific level 4 item (e.g. 2.1.1.2 for 3D sensros). Everything you enter in column D, F and H will be summed. The total is in D54.</a:t>
          </a:r>
        </a:p>
        <a:p>
          <a:endParaRPr lang="en-US" sz="1100" baseline="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gemme/Documents/ATLAS/ATLAS_Italia/D:/Users/morettin/OneDrive/Documents/Docs/ATLAS/ITk/Costing/BoEs/Pixel%20Cost%20-%20macr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laudiagemme/Desktop/Pixel%20Cost%20-%203rd%20roun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vidual items"/>
      <sheetName val="Items count"/>
      <sheetName val="Versioning"/>
      <sheetName val="Numerology"/>
      <sheetName val="Yield model"/>
      <sheetName val="Total cost"/>
      <sheetName val="Core Summary"/>
      <sheetName val="Spending profile"/>
      <sheetName val="2.1.1"/>
      <sheetName val="2.1.2"/>
      <sheetName val="2.1.3"/>
      <sheetName val="2.1.4"/>
      <sheetName val="2.1.5"/>
      <sheetName val="2.1.6"/>
      <sheetName val="2.1.7"/>
      <sheetName val="2.1.8"/>
      <sheetName val="Common"/>
    </sheetNames>
    <sheetDataSet>
      <sheetData sheetId="0" refreshError="1">
        <row r="1">
          <cell r="B1" t="str">
            <v>Code</v>
          </cell>
          <cell r="C1" t="str">
            <v>Unit cost</v>
          </cell>
          <cell r="D1" t="str">
            <v>Currency</v>
          </cell>
          <cell r="E1" t="str">
            <v>Unit type</v>
          </cell>
          <cell r="F1" t="str">
            <v>Accuracy</v>
          </cell>
          <cell r="G1" t="str">
            <v>Cost in CHF</v>
          </cell>
          <cell r="H1" t="str">
            <v>Max cost in CHF</v>
          </cell>
          <cell r="I1" t="str">
            <v>Pre-production</v>
          </cell>
          <cell r="J1" t="str">
            <v>Pre-prod yield</v>
          </cell>
          <cell r="K1" t="str">
            <v>Responsible</v>
          </cell>
          <cell r="L1" t="str">
            <v>Description</v>
          </cell>
        </row>
        <row r="2">
          <cell r="B2" t="str">
            <v>2.1.1</v>
          </cell>
        </row>
        <row r="3">
          <cell r="B3" t="str">
            <v>SENSPL150</v>
          </cell>
          <cell r="C3">
            <v>30</v>
          </cell>
          <cell r="D3" t="str">
            <v>EUR</v>
          </cell>
          <cell r="E3" t="str">
            <v>cm^2</v>
          </cell>
          <cell r="F3">
            <v>2</v>
          </cell>
          <cell r="G3">
            <v>32.549999999999997</v>
          </cell>
          <cell r="H3">
            <v>43.4</v>
          </cell>
          <cell r="I3">
            <v>0.1</v>
          </cell>
          <cell r="J3">
            <v>1</v>
          </cell>
        </row>
        <row r="4">
          <cell r="B4" t="str">
            <v>SENSPL150UBM</v>
          </cell>
          <cell r="C4">
            <v>42.5</v>
          </cell>
          <cell r="D4" t="str">
            <v>EUR</v>
          </cell>
          <cell r="E4" t="str">
            <v>cm^2</v>
          </cell>
          <cell r="F4">
            <v>2</v>
          </cell>
          <cell r="G4">
            <v>46.112499999999997</v>
          </cell>
          <cell r="H4">
            <v>55.334999999999994</v>
          </cell>
          <cell r="I4">
            <v>0.1</v>
          </cell>
          <cell r="J4">
            <v>1</v>
          </cell>
        </row>
        <row r="5">
          <cell r="B5" t="str">
            <v>SENSPL100</v>
          </cell>
          <cell r="C5">
            <v>30</v>
          </cell>
          <cell r="D5" t="str">
            <v>EUR</v>
          </cell>
          <cell r="E5" t="str">
            <v>cm^2</v>
          </cell>
          <cell r="F5">
            <v>2</v>
          </cell>
          <cell r="G5">
            <v>32.549999999999997</v>
          </cell>
          <cell r="H5">
            <v>43.4</v>
          </cell>
          <cell r="I5">
            <v>0.1</v>
          </cell>
          <cell r="J5">
            <v>1</v>
          </cell>
        </row>
        <row r="6">
          <cell r="B6" t="str">
            <v>SENS3D</v>
          </cell>
          <cell r="C6">
            <v>60</v>
          </cell>
          <cell r="D6" t="str">
            <v>EUR</v>
          </cell>
          <cell r="E6" t="str">
            <v>cm^2</v>
          </cell>
          <cell r="F6">
            <v>2</v>
          </cell>
          <cell r="G6">
            <v>65.099999999999994</v>
          </cell>
          <cell r="H6">
            <v>86.8</v>
          </cell>
          <cell r="I6">
            <v>0.1</v>
          </cell>
          <cell r="J6">
            <v>1</v>
          </cell>
        </row>
        <row r="7">
          <cell r="B7" t="str">
            <v>CMOSMASKS</v>
          </cell>
          <cell r="C7">
            <v>250</v>
          </cell>
          <cell r="D7" t="str">
            <v>CHF</v>
          </cell>
          <cell r="E7" t="str">
            <v>Run</v>
          </cell>
          <cell r="F7">
            <v>3</v>
          </cell>
          <cell r="G7">
            <v>250</v>
          </cell>
          <cell r="H7">
            <v>325</v>
          </cell>
          <cell r="I7">
            <v>0.1</v>
          </cell>
          <cell r="J7">
            <v>1</v>
          </cell>
        </row>
        <row r="8">
          <cell r="B8" t="str">
            <v>CMOSWAF</v>
          </cell>
          <cell r="C8">
            <v>3150</v>
          </cell>
          <cell r="D8" t="str">
            <v>CHF</v>
          </cell>
          <cell r="E8" t="str">
            <v>Wafer</v>
          </cell>
          <cell r="F8">
            <v>3</v>
          </cell>
          <cell r="G8">
            <v>3150</v>
          </cell>
          <cell r="H8">
            <v>4095</v>
          </cell>
          <cell r="I8">
            <v>0.1</v>
          </cell>
          <cell r="J8">
            <v>1</v>
          </cell>
        </row>
        <row r="9">
          <cell r="B9" t="str">
            <v>CMOSWAFTEST</v>
          </cell>
          <cell r="C9">
            <v>200</v>
          </cell>
          <cell r="D9" t="str">
            <v>CHF</v>
          </cell>
          <cell r="E9" t="str">
            <v>Wafer</v>
          </cell>
          <cell r="F9">
            <v>3</v>
          </cell>
          <cell r="G9">
            <v>200</v>
          </cell>
          <cell r="H9">
            <v>260</v>
          </cell>
          <cell r="I9">
            <v>0.1</v>
          </cell>
          <cell r="J9">
            <v>1</v>
          </cell>
        </row>
        <row r="10">
          <cell r="B10" t="str">
            <v>2.1.2</v>
          </cell>
        </row>
        <row r="11">
          <cell r="B11" t="str">
            <v>FEV1RUN</v>
          </cell>
          <cell r="C11">
            <v>834000</v>
          </cell>
          <cell r="D11" t="str">
            <v>CHF</v>
          </cell>
          <cell r="E11" t="str">
            <v>Run</v>
          </cell>
          <cell r="F11">
            <v>1</v>
          </cell>
          <cell r="G11">
            <v>834000</v>
          </cell>
          <cell r="H11">
            <v>917400.00000000012</v>
          </cell>
          <cell r="I11">
            <v>0</v>
          </cell>
          <cell r="J11">
            <v>1</v>
          </cell>
        </row>
        <row r="12">
          <cell r="B12" t="str">
            <v>FEV1WAF</v>
          </cell>
          <cell r="C12">
            <v>3590</v>
          </cell>
          <cell r="D12" t="str">
            <v>CHF</v>
          </cell>
          <cell r="E12" t="str">
            <v>Wafer</v>
          </cell>
          <cell r="F12">
            <v>1</v>
          </cell>
          <cell r="G12">
            <v>3590</v>
          </cell>
          <cell r="H12">
            <v>3949.0000000000005</v>
          </cell>
          <cell r="I12">
            <v>0.1</v>
          </cell>
          <cell r="J12">
            <v>1</v>
          </cell>
        </row>
        <row r="13">
          <cell r="B13" t="str">
            <v>FEV2RUN</v>
          </cell>
          <cell r="C13">
            <v>809000</v>
          </cell>
          <cell r="D13" t="str">
            <v>CHF</v>
          </cell>
          <cell r="E13" t="str">
            <v>Run</v>
          </cell>
          <cell r="F13">
            <v>1</v>
          </cell>
          <cell r="G13">
            <v>809000</v>
          </cell>
          <cell r="H13">
            <v>889900.00000000012</v>
          </cell>
          <cell r="I13">
            <v>0</v>
          </cell>
          <cell r="J13">
            <v>1</v>
          </cell>
        </row>
        <row r="14">
          <cell r="B14" t="str">
            <v>FEV2WAF</v>
          </cell>
          <cell r="C14">
            <v>3380</v>
          </cell>
          <cell r="D14" t="str">
            <v>CHF</v>
          </cell>
          <cell r="E14" t="str">
            <v>Wafer</v>
          </cell>
          <cell r="F14">
            <v>1</v>
          </cell>
          <cell r="G14">
            <v>3380</v>
          </cell>
          <cell r="H14">
            <v>3718.0000000000005</v>
          </cell>
          <cell r="I14">
            <v>0</v>
          </cell>
          <cell r="J14">
            <v>1</v>
          </cell>
        </row>
        <row r="15">
          <cell r="B15" t="str">
            <v>FEBOARDTST</v>
          </cell>
          <cell r="C15">
            <v>100</v>
          </cell>
          <cell r="D15" t="str">
            <v>CHF</v>
          </cell>
          <cell r="E15" t="str">
            <v>Card</v>
          </cell>
          <cell r="F15">
            <v>2</v>
          </cell>
          <cell r="G15">
            <v>100</v>
          </cell>
          <cell r="H15">
            <v>120</v>
          </cell>
          <cell r="I15">
            <v>0</v>
          </cell>
          <cell r="J15">
            <v>1</v>
          </cell>
        </row>
        <row r="16">
          <cell r="B16" t="str">
            <v>FEPROBE</v>
          </cell>
          <cell r="C16">
            <v>3000</v>
          </cell>
          <cell r="D16" t="str">
            <v>CHF</v>
          </cell>
          <cell r="E16" t="str">
            <v>Card</v>
          </cell>
          <cell r="F16">
            <v>3</v>
          </cell>
          <cell r="G16">
            <v>3000</v>
          </cell>
          <cell r="H16">
            <v>3900</v>
          </cell>
          <cell r="I16">
            <v>0</v>
          </cell>
          <cell r="J16">
            <v>1</v>
          </cell>
        </row>
        <row r="17">
          <cell r="B17" t="str">
            <v>FEWAFSHIP</v>
          </cell>
          <cell r="C17">
            <v>80</v>
          </cell>
          <cell r="D17" t="str">
            <v>CHF</v>
          </cell>
          <cell r="E17" t="str">
            <v>Shipper</v>
          </cell>
          <cell r="F17">
            <v>1</v>
          </cell>
          <cell r="G17">
            <v>80</v>
          </cell>
          <cell r="H17">
            <v>88</v>
          </cell>
          <cell r="I17">
            <v>0</v>
          </cell>
          <cell r="J17">
            <v>1</v>
          </cell>
        </row>
        <row r="18">
          <cell r="B18" t="str">
            <v>FECHIPSHIP</v>
          </cell>
          <cell r="C18">
            <v>4</v>
          </cell>
          <cell r="D18" t="str">
            <v>CHF</v>
          </cell>
          <cell r="E18" t="str">
            <v>Gelpack</v>
          </cell>
          <cell r="F18">
            <v>1</v>
          </cell>
          <cell r="G18">
            <v>4</v>
          </cell>
          <cell r="H18">
            <v>4.4000000000000004</v>
          </cell>
          <cell r="I18">
            <v>0</v>
          </cell>
          <cell r="J18">
            <v>1</v>
          </cell>
        </row>
        <row r="19">
          <cell r="B19" t="str">
            <v>CONCV1RUN</v>
          </cell>
          <cell r="C19">
            <v>60000</v>
          </cell>
          <cell r="D19" t="str">
            <v>CHF</v>
          </cell>
          <cell r="E19" t="str">
            <v>MP run</v>
          </cell>
          <cell r="F19">
            <v>3</v>
          </cell>
          <cell r="G19">
            <v>60000</v>
          </cell>
          <cell r="H19">
            <v>78000</v>
          </cell>
          <cell r="I19">
            <v>0</v>
          </cell>
          <cell r="J19">
            <v>1</v>
          </cell>
        </row>
        <row r="20">
          <cell r="B20" t="str">
            <v>CONCV2RUN</v>
          </cell>
          <cell r="C20">
            <v>60000</v>
          </cell>
          <cell r="D20" t="str">
            <v>CHF</v>
          </cell>
          <cell r="E20" t="str">
            <v>MP run</v>
          </cell>
          <cell r="F20">
            <v>3</v>
          </cell>
          <cell r="G20">
            <v>60000</v>
          </cell>
          <cell r="H20">
            <v>78000</v>
          </cell>
          <cell r="I20">
            <v>0</v>
          </cell>
          <cell r="J20">
            <v>1</v>
          </cell>
        </row>
        <row r="21">
          <cell r="B21" t="str">
            <v>EQUALV1RUN</v>
          </cell>
          <cell r="C21">
            <v>40000</v>
          </cell>
          <cell r="D21" t="str">
            <v>CHF</v>
          </cell>
          <cell r="E21" t="str">
            <v>MP run</v>
          </cell>
          <cell r="F21">
            <v>3</v>
          </cell>
          <cell r="G21">
            <v>40000</v>
          </cell>
          <cell r="H21">
            <v>52000</v>
          </cell>
          <cell r="I21">
            <v>0</v>
          </cell>
          <cell r="J21">
            <v>1</v>
          </cell>
        </row>
        <row r="22">
          <cell r="B22" t="str">
            <v>EQUALV2RUN</v>
          </cell>
          <cell r="C22">
            <v>40000</v>
          </cell>
          <cell r="D22" t="str">
            <v>CHF</v>
          </cell>
          <cell r="E22" t="str">
            <v>MP run</v>
          </cell>
          <cell r="F22">
            <v>3</v>
          </cell>
          <cell r="G22">
            <v>40000</v>
          </cell>
          <cell r="H22">
            <v>52000</v>
          </cell>
          <cell r="I22">
            <v>0</v>
          </cell>
          <cell r="J22">
            <v>1</v>
          </cell>
        </row>
        <row r="23">
          <cell r="B23" t="str">
            <v>CONCV2WAF</v>
          </cell>
          <cell r="C23">
            <v>522000</v>
          </cell>
          <cell r="D23" t="str">
            <v>CHF</v>
          </cell>
          <cell r="E23" t="str">
            <v>ENG run + 24 wafers</v>
          </cell>
          <cell r="F23">
            <v>3</v>
          </cell>
          <cell r="G23">
            <v>522000</v>
          </cell>
          <cell r="H23">
            <v>678600</v>
          </cell>
          <cell r="I23">
            <v>0</v>
          </cell>
          <cell r="J23">
            <v>1</v>
          </cell>
        </row>
        <row r="24">
          <cell r="B24" t="str">
            <v>CONCBOARDTST</v>
          </cell>
          <cell r="C24">
            <v>100</v>
          </cell>
          <cell r="D24" t="str">
            <v>CHF</v>
          </cell>
          <cell r="E24" t="str">
            <v>Card</v>
          </cell>
          <cell r="F24">
            <v>2</v>
          </cell>
          <cell r="G24">
            <v>100</v>
          </cell>
          <cell r="H24">
            <v>120</v>
          </cell>
          <cell r="I24">
            <v>0</v>
          </cell>
          <cell r="J24">
            <v>1</v>
          </cell>
        </row>
        <row r="25">
          <cell r="B25" t="str">
            <v>CONCPROBE</v>
          </cell>
          <cell r="C25">
            <v>3000</v>
          </cell>
          <cell r="D25" t="str">
            <v>CHF</v>
          </cell>
          <cell r="E25" t="str">
            <v>Card</v>
          </cell>
          <cell r="F25">
            <v>3</v>
          </cell>
          <cell r="G25">
            <v>3000</v>
          </cell>
          <cell r="H25">
            <v>3900</v>
          </cell>
          <cell r="I25">
            <v>0</v>
          </cell>
          <cell r="J25">
            <v>1</v>
          </cell>
        </row>
        <row r="26">
          <cell r="B26" t="str">
            <v>PSPV1RUN</v>
          </cell>
          <cell r="C26">
            <v>300000</v>
          </cell>
          <cell r="D26" t="str">
            <v>CHF</v>
          </cell>
          <cell r="E26" t="str">
            <v>MP run</v>
          </cell>
          <cell r="F26">
            <v>3</v>
          </cell>
          <cell r="G26">
            <v>300000</v>
          </cell>
          <cell r="H26">
            <v>390000</v>
          </cell>
          <cell r="I26">
            <v>0</v>
          </cell>
          <cell r="J26">
            <v>1</v>
          </cell>
        </row>
        <row r="27">
          <cell r="B27" t="str">
            <v>PSPV1WAF</v>
          </cell>
          <cell r="C27">
            <v>2500</v>
          </cell>
          <cell r="D27" t="str">
            <v>CHF</v>
          </cell>
          <cell r="E27" t="str">
            <v>Wafer</v>
          </cell>
          <cell r="F27">
            <v>3</v>
          </cell>
          <cell r="G27">
            <v>2500</v>
          </cell>
          <cell r="H27">
            <v>3250</v>
          </cell>
          <cell r="I27">
            <v>0</v>
          </cell>
          <cell r="J27">
            <v>1</v>
          </cell>
        </row>
        <row r="28">
          <cell r="B28" t="str">
            <v>PSPV2RUN</v>
          </cell>
          <cell r="C28">
            <v>300000</v>
          </cell>
          <cell r="D28" t="str">
            <v>CHF</v>
          </cell>
          <cell r="E28" t="str">
            <v>MP run</v>
          </cell>
          <cell r="F28">
            <v>3</v>
          </cell>
          <cell r="G28">
            <v>300000</v>
          </cell>
          <cell r="H28">
            <v>390000</v>
          </cell>
          <cell r="I28">
            <v>0</v>
          </cell>
          <cell r="J28">
            <v>1</v>
          </cell>
        </row>
        <row r="29">
          <cell r="B29" t="str">
            <v>PSPV2WAF</v>
          </cell>
          <cell r="C29">
            <v>2500</v>
          </cell>
          <cell r="D29" t="str">
            <v>CHF</v>
          </cell>
          <cell r="E29" t="str">
            <v>Wafer</v>
          </cell>
          <cell r="F29">
            <v>3</v>
          </cell>
          <cell r="G29">
            <v>2500</v>
          </cell>
          <cell r="H29">
            <v>3250</v>
          </cell>
          <cell r="I29">
            <v>0</v>
          </cell>
          <cell r="J29">
            <v>1</v>
          </cell>
        </row>
        <row r="30">
          <cell r="B30" t="str">
            <v>PSPBOARDTST</v>
          </cell>
          <cell r="C30">
            <v>100</v>
          </cell>
          <cell r="D30" t="str">
            <v>CHF</v>
          </cell>
          <cell r="E30" t="str">
            <v>Card</v>
          </cell>
          <cell r="F30">
            <v>2</v>
          </cell>
          <cell r="G30">
            <v>100</v>
          </cell>
          <cell r="H30">
            <v>120</v>
          </cell>
          <cell r="I30">
            <v>0</v>
          </cell>
          <cell r="J30">
            <v>1</v>
          </cell>
        </row>
        <row r="31">
          <cell r="B31" t="str">
            <v>PSPPROBE</v>
          </cell>
          <cell r="C31">
            <v>3000</v>
          </cell>
          <cell r="D31" t="str">
            <v>CHF</v>
          </cell>
          <cell r="E31" t="str">
            <v>Card</v>
          </cell>
          <cell r="F31">
            <v>3</v>
          </cell>
          <cell r="G31">
            <v>3000</v>
          </cell>
          <cell r="H31">
            <v>3900</v>
          </cell>
          <cell r="I31">
            <v>0</v>
          </cell>
          <cell r="J31">
            <v>1</v>
          </cell>
        </row>
        <row r="32">
          <cell r="B32" t="str">
            <v>DCSV1RUN</v>
          </cell>
          <cell r="C32">
            <v>60000</v>
          </cell>
          <cell r="D32" t="str">
            <v>CHF</v>
          </cell>
          <cell r="E32" t="str">
            <v>MP run</v>
          </cell>
          <cell r="F32">
            <v>3</v>
          </cell>
          <cell r="G32">
            <v>60000</v>
          </cell>
          <cell r="H32">
            <v>78000</v>
          </cell>
          <cell r="I32">
            <v>0</v>
          </cell>
          <cell r="J32">
            <v>1</v>
          </cell>
        </row>
        <row r="33">
          <cell r="B33" t="str">
            <v>DCSV2RUN</v>
          </cell>
          <cell r="C33">
            <v>60000</v>
          </cell>
          <cell r="D33" t="str">
            <v>CHF</v>
          </cell>
          <cell r="E33" t="str">
            <v>MP run</v>
          </cell>
          <cell r="F33">
            <v>3</v>
          </cell>
          <cell r="G33">
            <v>60000</v>
          </cell>
          <cell r="H33">
            <v>78000</v>
          </cell>
          <cell r="I33">
            <v>0</v>
          </cell>
          <cell r="J33">
            <v>1</v>
          </cell>
        </row>
        <row r="34">
          <cell r="B34" t="str">
            <v>DCSV2WAF</v>
          </cell>
          <cell r="C34">
            <v>0</v>
          </cell>
          <cell r="D34" t="str">
            <v>CHF</v>
          </cell>
          <cell r="E34" t="str">
            <v>MP run</v>
          </cell>
          <cell r="F34">
            <v>3</v>
          </cell>
          <cell r="G34">
            <v>0</v>
          </cell>
          <cell r="H34">
            <v>0</v>
          </cell>
          <cell r="I34">
            <v>0</v>
          </cell>
          <cell r="J34">
            <v>1</v>
          </cell>
          <cell r="L34" t="str">
            <v>Included in 2.1.2.2.5</v>
          </cell>
        </row>
        <row r="35">
          <cell r="B35" t="str">
            <v>DCSBOARDTST</v>
          </cell>
          <cell r="C35">
            <v>100</v>
          </cell>
          <cell r="D35" t="str">
            <v>CHF</v>
          </cell>
          <cell r="E35" t="str">
            <v>Card</v>
          </cell>
          <cell r="F35">
            <v>2</v>
          </cell>
          <cell r="G35">
            <v>100</v>
          </cell>
          <cell r="H35">
            <v>120</v>
          </cell>
          <cell r="I35">
            <v>0</v>
          </cell>
          <cell r="J35">
            <v>1</v>
          </cell>
        </row>
        <row r="36">
          <cell r="B36" t="str">
            <v>DCSPROBE</v>
          </cell>
          <cell r="C36">
            <v>3000</v>
          </cell>
          <cell r="D36" t="str">
            <v>CHF</v>
          </cell>
          <cell r="E36" t="str">
            <v>Card</v>
          </cell>
          <cell r="F36">
            <v>3</v>
          </cell>
          <cell r="G36">
            <v>3000</v>
          </cell>
          <cell r="H36">
            <v>3900</v>
          </cell>
          <cell r="I36">
            <v>0</v>
          </cell>
          <cell r="J36">
            <v>1</v>
          </cell>
        </row>
        <row r="37">
          <cell r="B37" t="str">
            <v>2.1.3</v>
          </cell>
        </row>
        <row r="38">
          <cell r="B38" t="str">
            <v>BUMPDEP</v>
          </cell>
          <cell r="C38">
            <v>3255</v>
          </cell>
          <cell r="D38" t="str">
            <v>CHF</v>
          </cell>
          <cell r="E38" t="str">
            <v>per wafer</v>
          </cell>
          <cell r="F38">
            <v>4</v>
          </cell>
          <cell r="G38">
            <v>3255</v>
          </cell>
          <cell r="H38">
            <v>4557</v>
          </cell>
          <cell r="I38">
            <v>0.1</v>
          </cell>
          <cell r="J38">
            <v>1</v>
          </cell>
          <cell r="K38" t="str">
            <v xml:space="preserve"> </v>
          </cell>
        </row>
        <row r="39">
          <cell r="B39" t="str">
            <v>UBM</v>
          </cell>
          <cell r="C39">
            <v>1085</v>
          </cell>
          <cell r="D39" t="str">
            <v>CHF</v>
          </cell>
          <cell r="E39" t="str">
            <v>per wafer</v>
          </cell>
          <cell r="F39">
            <v>4</v>
          </cell>
          <cell r="G39">
            <v>1085</v>
          </cell>
          <cell r="H39">
            <v>1519</v>
          </cell>
          <cell r="I39">
            <v>0.1</v>
          </cell>
          <cell r="J39">
            <v>1</v>
          </cell>
        </row>
        <row r="40">
          <cell r="B40" t="str">
            <v>FLIPSING</v>
          </cell>
          <cell r="C40">
            <v>92</v>
          </cell>
          <cell r="D40" t="str">
            <v>CHF</v>
          </cell>
          <cell r="E40" t="str">
            <v>per module</v>
          </cell>
          <cell r="F40">
            <v>4</v>
          </cell>
          <cell r="G40">
            <v>92</v>
          </cell>
          <cell r="H40">
            <v>128.79999999999998</v>
          </cell>
          <cell r="I40">
            <v>0.1</v>
          </cell>
          <cell r="J40">
            <v>1</v>
          </cell>
        </row>
        <row r="41">
          <cell r="B41" t="str">
            <v>FLIPDUAL</v>
          </cell>
          <cell r="C41">
            <v>184</v>
          </cell>
          <cell r="D41" t="str">
            <v>CHF</v>
          </cell>
          <cell r="E41" t="str">
            <v>per module</v>
          </cell>
          <cell r="F41">
            <v>4</v>
          </cell>
          <cell r="G41">
            <v>184</v>
          </cell>
          <cell r="H41">
            <v>257.59999999999997</v>
          </cell>
          <cell r="I41">
            <v>0.1</v>
          </cell>
          <cell r="J41">
            <v>1</v>
          </cell>
        </row>
        <row r="42">
          <cell r="B42" t="str">
            <v>FLIPQUAD</v>
          </cell>
          <cell r="C42">
            <v>298</v>
          </cell>
          <cell r="D42" t="str">
            <v>CHF</v>
          </cell>
          <cell r="E42" t="str">
            <v>per module</v>
          </cell>
          <cell r="F42">
            <v>4</v>
          </cell>
          <cell r="G42">
            <v>298</v>
          </cell>
          <cell r="H42">
            <v>417.2</v>
          </cell>
          <cell r="I42">
            <v>0.1</v>
          </cell>
          <cell r="J42">
            <v>1</v>
          </cell>
        </row>
        <row r="43">
          <cell r="B43" t="str">
            <v>FLEXOUT</v>
          </cell>
          <cell r="C43">
            <v>67</v>
          </cell>
          <cell r="D43" t="str">
            <v>EUR</v>
          </cell>
          <cell r="E43" t="str">
            <v>Flex</v>
          </cell>
          <cell r="F43">
            <v>3</v>
          </cell>
          <cell r="G43">
            <v>72.694999999999993</v>
          </cell>
          <cell r="H43">
            <v>94.503499999999988</v>
          </cell>
          <cell r="I43">
            <v>0.1</v>
          </cell>
          <cell r="J43">
            <v>1</v>
          </cell>
        </row>
        <row r="44">
          <cell r="B44" t="str">
            <v>FLEXINN</v>
          </cell>
          <cell r="C44">
            <v>98</v>
          </cell>
          <cell r="D44" t="str">
            <v>EUR</v>
          </cell>
          <cell r="E44" t="str">
            <v>Flex</v>
          </cell>
          <cell r="F44">
            <v>3</v>
          </cell>
          <cell r="G44">
            <v>106.33</v>
          </cell>
          <cell r="H44">
            <v>138.22900000000001</v>
          </cell>
          <cell r="I44">
            <v>0.1</v>
          </cell>
          <cell r="J44">
            <v>1</v>
          </cell>
        </row>
        <row r="45">
          <cell r="B45" t="str">
            <v>MODASSTOOL</v>
          </cell>
          <cell r="C45">
            <v>17400</v>
          </cell>
          <cell r="D45" t="str">
            <v>CHF</v>
          </cell>
          <cell r="E45" t="str">
            <v>Per site</v>
          </cell>
          <cell r="F45">
            <v>2</v>
          </cell>
          <cell r="G45">
            <v>17400</v>
          </cell>
          <cell r="H45">
            <v>20880</v>
          </cell>
          <cell r="I45">
            <v>0</v>
          </cell>
          <cell r="J45">
            <v>1</v>
          </cell>
        </row>
        <row r="46">
          <cell r="B46" t="str">
            <v>MODBOARD</v>
          </cell>
          <cell r="C46">
            <v>30</v>
          </cell>
          <cell r="D46" t="str">
            <v>EUR</v>
          </cell>
          <cell r="E46" t="str">
            <v>Board</v>
          </cell>
          <cell r="F46">
            <v>2</v>
          </cell>
          <cell r="G46">
            <v>32.549999999999997</v>
          </cell>
          <cell r="H46">
            <v>39.059999999999995</v>
          </cell>
          <cell r="I46">
            <v>0.1</v>
          </cell>
          <cell r="J46">
            <v>1</v>
          </cell>
        </row>
        <row r="47">
          <cell r="B47" t="str">
            <v>POTTING</v>
          </cell>
          <cell r="C47">
            <v>14000</v>
          </cell>
          <cell r="D47" t="str">
            <v>CHF</v>
          </cell>
          <cell r="E47" t="str">
            <v xml:space="preserve"> </v>
          </cell>
          <cell r="F47">
            <v>2</v>
          </cell>
          <cell r="G47">
            <v>14000</v>
          </cell>
          <cell r="H47">
            <v>16800</v>
          </cell>
          <cell r="I47">
            <v>0</v>
          </cell>
          <cell r="J47">
            <v>1</v>
          </cell>
        </row>
        <row r="48">
          <cell r="B48" t="str">
            <v>MODCOAT</v>
          </cell>
          <cell r="C48">
            <v>105000</v>
          </cell>
          <cell r="D48" t="str">
            <v>CHF</v>
          </cell>
          <cell r="E48" t="str">
            <v xml:space="preserve"> </v>
          </cell>
          <cell r="F48">
            <v>2</v>
          </cell>
          <cell r="G48">
            <v>105000</v>
          </cell>
          <cell r="H48">
            <v>126000</v>
          </cell>
          <cell r="I48">
            <v>0</v>
          </cell>
          <cell r="J48">
            <v>1</v>
          </cell>
        </row>
        <row r="49">
          <cell r="B49" t="str">
            <v>MODCONS</v>
          </cell>
          <cell r="C49">
            <v>134000</v>
          </cell>
          <cell r="D49" t="str">
            <v>CHF</v>
          </cell>
          <cell r="E49" t="str">
            <v xml:space="preserve"> </v>
          </cell>
          <cell r="F49">
            <v>2</v>
          </cell>
          <cell r="G49">
            <v>134000</v>
          </cell>
          <cell r="H49">
            <v>160800</v>
          </cell>
          <cell r="I49">
            <v>0</v>
          </cell>
          <cell r="J49">
            <v>1</v>
          </cell>
          <cell r="K49" t="str">
            <v xml:space="preserve"> </v>
          </cell>
        </row>
        <row r="50">
          <cell r="B50" t="str">
            <v>MODDAQ</v>
          </cell>
          <cell r="C50">
            <v>2650</v>
          </cell>
          <cell r="D50" t="str">
            <v>USD</v>
          </cell>
          <cell r="E50" t="str">
            <v>Card</v>
          </cell>
          <cell r="F50">
            <v>2</v>
          </cell>
          <cell r="G50">
            <v>2612.9</v>
          </cell>
          <cell r="H50">
            <v>3135.48</v>
          </cell>
          <cell r="I50">
            <v>0</v>
          </cell>
          <cell r="J50">
            <v>1</v>
          </cell>
        </row>
        <row r="51">
          <cell r="B51" t="str">
            <v>MODTESTBOX</v>
          </cell>
          <cell r="C51">
            <v>1250</v>
          </cell>
          <cell r="D51" t="str">
            <v>CHF</v>
          </cell>
          <cell r="E51" t="str">
            <v>Box</v>
          </cell>
          <cell r="F51">
            <v>2</v>
          </cell>
          <cell r="G51">
            <v>1250</v>
          </cell>
          <cell r="H51">
            <v>1500</v>
          </cell>
          <cell r="I51">
            <v>0</v>
          </cell>
          <cell r="J51">
            <v>1</v>
          </cell>
        </row>
        <row r="52">
          <cell r="B52" t="str">
            <v>MODSHIPTEST</v>
          </cell>
          <cell r="C52">
            <v>172</v>
          </cell>
          <cell r="D52" t="str">
            <v>CHF</v>
          </cell>
          <cell r="E52" t="str">
            <v>per 25 Modules</v>
          </cell>
          <cell r="F52">
            <v>2</v>
          </cell>
          <cell r="G52">
            <v>172</v>
          </cell>
          <cell r="H52">
            <v>206.4</v>
          </cell>
          <cell r="I52">
            <v>0.1</v>
          </cell>
          <cell r="J52">
            <v>1</v>
          </cell>
        </row>
        <row r="53">
          <cell r="B53" t="str">
            <v>MODSHIPLOAD</v>
          </cell>
          <cell r="C53">
            <v>333</v>
          </cell>
          <cell r="D53" t="str">
            <v>CHF</v>
          </cell>
          <cell r="E53" t="str">
            <v>per 25 Modules</v>
          </cell>
          <cell r="F53">
            <v>2</v>
          </cell>
          <cell r="G53">
            <v>333</v>
          </cell>
          <cell r="H53">
            <v>399.59999999999997</v>
          </cell>
          <cell r="I53">
            <v>0.1</v>
          </cell>
          <cell r="J53">
            <v>1</v>
          </cell>
        </row>
        <row r="54">
          <cell r="B54" t="str">
            <v>TESTBEAM</v>
          </cell>
          <cell r="C54">
            <v>40000</v>
          </cell>
          <cell r="D54" t="str">
            <v>CHF</v>
          </cell>
          <cell r="F54">
            <v>2</v>
          </cell>
          <cell r="G54">
            <v>40000</v>
          </cell>
          <cell r="H54">
            <v>48000</v>
          </cell>
          <cell r="I54">
            <v>0</v>
          </cell>
          <cell r="J54">
            <v>1</v>
          </cell>
        </row>
        <row r="55">
          <cell r="B55" t="str">
            <v>2.1.4</v>
          </cell>
        </row>
        <row r="56">
          <cell r="B56" t="str">
            <v>STAVEFLEX</v>
          </cell>
          <cell r="C56">
            <v>965.8</v>
          </cell>
          <cell r="D56" t="str">
            <v>CHF</v>
          </cell>
          <cell r="E56" t="str">
            <v>Flex per 1 SP chain</v>
          </cell>
          <cell r="F56">
            <v>3</v>
          </cell>
          <cell r="G56">
            <v>965.8</v>
          </cell>
          <cell r="H56">
            <v>1255.54</v>
          </cell>
          <cell r="I56">
            <v>0.03</v>
          </cell>
          <cell r="J56">
            <v>1</v>
          </cell>
        </row>
        <row r="57">
          <cell r="B57" t="str">
            <v>RINGFLEX</v>
          </cell>
          <cell r="C57">
            <v>965.8</v>
          </cell>
          <cell r="D57" t="str">
            <v>CHF</v>
          </cell>
          <cell r="E57" t="str">
            <v>Flex per 1 SP chain</v>
          </cell>
          <cell r="F57">
            <v>3</v>
          </cell>
          <cell r="G57">
            <v>965.8</v>
          </cell>
          <cell r="H57">
            <v>1255.54</v>
          </cell>
          <cell r="I57">
            <v>0.03</v>
          </cell>
          <cell r="J57">
            <v>1</v>
          </cell>
        </row>
        <row r="58">
          <cell r="B58" t="str">
            <v>PP0TP</v>
          </cell>
          <cell r="C58">
            <v>411</v>
          </cell>
          <cell r="D58" t="str">
            <v>CHF</v>
          </cell>
          <cell r="E58" t="str">
            <v>Module</v>
          </cell>
          <cell r="F58">
            <v>3</v>
          </cell>
          <cell r="G58">
            <v>411</v>
          </cell>
          <cell r="H58">
            <v>534.30000000000007</v>
          </cell>
          <cell r="I58">
            <v>0.03</v>
          </cell>
          <cell r="J58">
            <v>1</v>
          </cell>
        </row>
        <row r="59">
          <cell r="B59" t="str">
            <v>PP0BARRELBOARD</v>
          </cell>
          <cell r="C59">
            <v>300</v>
          </cell>
          <cell r="D59" t="str">
            <v>CHF</v>
          </cell>
          <cell r="E59" t="str">
            <v>SP chain</v>
          </cell>
          <cell r="F59">
            <v>2</v>
          </cell>
          <cell r="G59">
            <v>300</v>
          </cell>
          <cell r="H59">
            <v>360</v>
          </cell>
          <cell r="I59">
            <v>0.03</v>
          </cell>
          <cell r="J59">
            <v>1</v>
          </cell>
        </row>
        <row r="60">
          <cell r="B60" t="str">
            <v>PP0RINGBOARD</v>
          </cell>
          <cell r="C60">
            <v>300</v>
          </cell>
          <cell r="D60" t="str">
            <v>CHF</v>
          </cell>
          <cell r="E60" t="str">
            <v>SP chain</v>
          </cell>
          <cell r="F60">
            <v>2</v>
          </cell>
          <cell r="G60">
            <v>300</v>
          </cell>
          <cell r="H60">
            <v>360</v>
          </cell>
          <cell r="I60">
            <v>0.03</v>
          </cell>
          <cell r="J60">
            <v>1</v>
          </cell>
        </row>
        <row r="61">
          <cell r="B61" t="str">
            <v>TY1COOLING</v>
          </cell>
          <cell r="C61">
            <v>1175</v>
          </cell>
          <cell r="D61" t="str">
            <v>CHF</v>
          </cell>
          <cell r="E61" t="str">
            <v>Pipe</v>
          </cell>
          <cell r="F61">
            <v>3</v>
          </cell>
          <cell r="G61">
            <v>1175</v>
          </cell>
          <cell r="H61">
            <v>1527.5</v>
          </cell>
          <cell r="I61">
            <v>0</v>
          </cell>
          <cell r="J61">
            <v>1</v>
          </cell>
        </row>
        <row r="62">
          <cell r="B62" t="str">
            <v>TY1CMDCABLE</v>
          </cell>
          <cell r="C62">
            <v>123.5</v>
          </cell>
          <cell r="D62" t="str">
            <v>CHF</v>
          </cell>
          <cell r="E62" t="str">
            <v>Per up link</v>
          </cell>
          <cell r="F62">
            <v>3</v>
          </cell>
          <cell r="G62">
            <v>123.5</v>
          </cell>
          <cell r="H62">
            <v>160.55000000000001</v>
          </cell>
          <cell r="I62">
            <v>0.03</v>
          </cell>
          <cell r="J62">
            <v>1</v>
          </cell>
        </row>
        <row r="63">
          <cell r="B63" t="str">
            <v>TY1DATACABLE</v>
          </cell>
          <cell r="C63">
            <v>73.599999999999994</v>
          </cell>
          <cell r="D63" t="str">
            <v>CHF</v>
          </cell>
          <cell r="E63" t="str">
            <v>Per down link</v>
          </cell>
          <cell r="F63">
            <v>5</v>
          </cell>
          <cell r="G63">
            <v>73.599999999999994</v>
          </cell>
          <cell r="H63">
            <v>110.39999999999999</v>
          </cell>
          <cell r="I63">
            <v>0.03</v>
          </cell>
          <cell r="J63">
            <v>1</v>
          </cell>
        </row>
        <row r="64">
          <cell r="B64" t="str">
            <v>TY1POWDCSCAB</v>
          </cell>
          <cell r="C64">
            <v>451.1</v>
          </cell>
          <cell r="D64" t="str">
            <v>CHF</v>
          </cell>
          <cell r="E64" t="str">
            <v>Per SP chain</v>
          </cell>
          <cell r="F64">
            <v>3</v>
          </cell>
          <cell r="G64">
            <v>451.1</v>
          </cell>
          <cell r="H64">
            <v>586.43000000000006</v>
          </cell>
          <cell r="I64">
            <v>0.03</v>
          </cell>
          <cell r="J64">
            <v>1</v>
          </cell>
        </row>
        <row r="65">
          <cell r="B65" t="str">
            <v>TY1MANAGEMENT</v>
          </cell>
          <cell r="C65">
            <v>20000</v>
          </cell>
          <cell r="D65" t="str">
            <v>CHF</v>
          </cell>
          <cell r="F65">
            <v>5</v>
          </cell>
          <cell r="G65">
            <v>20000</v>
          </cell>
          <cell r="H65">
            <v>30000</v>
          </cell>
          <cell r="I65">
            <v>0</v>
          </cell>
          <cell r="J65">
            <v>1</v>
          </cell>
        </row>
        <row r="66">
          <cell r="B66" t="str">
            <v>PP1SHIELD</v>
          </cell>
          <cell r="C66">
            <v>25000</v>
          </cell>
          <cell r="D66" t="str">
            <v>CHF</v>
          </cell>
          <cell r="E66" t="str">
            <v>Per side</v>
          </cell>
          <cell r="F66">
            <v>5</v>
          </cell>
          <cell r="G66">
            <v>25000</v>
          </cell>
          <cell r="H66">
            <v>37500</v>
          </cell>
          <cell r="I66">
            <v>0</v>
          </cell>
          <cell r="J66">
            <v>1</v>
          </cell>
        </row>
        <row r="67">
          <cell r="B67" t="str">
            <v>PP1SEAL</v>
          </cell>
          <cell r="C67">
            <v>5000</v>
          </cell>
          <cell r="D67" t="str">
            <v>CHF</v>
          </cell>
          <cell r="E67" t="str">
            <v xml:space="preserve"> </v>
          </cell>
          <cell r="F67">
            <v>5</v>
          </cell>
          <cell r="G67">
            <v>5000</v>
          </cell>
          <cell r="H67">
            <v>7500</v>
          </cell>
          <cell r="I67">
            <v>0</v>
          </cell>
          <cell r="J67">
            <v>1</v>
          </cell>
        </row>
        <row r="68">
          <cell r="B68" t="str">
            <v>LPGBT</v>
          </cell>
          <cell r="C68">
            <v>40</v>
          </cell>
          <cell r="D68" t="str">
            <v>CHF</v>
          </cell>
          <cell r="E68" t="str">
            <v>Chip</v>
          </cell>
          <cell r="F68">
            <v>3</v>
          </cell>
          <cell r="G68">
            <v>40</v>
          </cell>
          <cell r="H68">
            <v>52</v>
          </cell>
          <cell r="I68">
            <v>0.04</v>
          </cell>
          <cell r="J68">
            <v>1</v>
          </cell>
          <cell r="K68" t="str">
            <v xml:space="preserve"> </v>
          </cell>
        </row>
        <row r="69">
          <cell r="B69" t="str">
            <v>OPTORX</v>
          </cell>
          <cell r="C69">
            <v>100</v>
          </cell>
          <cell r="D69" t="str">
            <v>CHF</v>
          </cell>
          <cell r="E69" t="str">
            <v>4 ch driver</v>
          </cell>
          <cell r="F69">
            <v>3</v>
          </cell>
          <cell r="G69">
            <v>100</v>
          </cell>
          <cell r="H69">
            <v>130</v>
          </cell>
          <cell r="I69">
            <v>0.04</v>
          </cell>
          <cell r="J69">
            <v>1</v>
          </cell>
          <cell r="K69" t="str">
            <v xml:space="preserve"> </v>
          </cell>
        </row>
        <row r="70">
          <cell r="B70" t="str">
            <v>OPTOTX</v>
          </cell>
          <cell r="C70">
            <v>100</v>
          </cell>
          <cell r="D70" t="str">
            <v>CHF</v>
          </cell>
          <cell r="E70" t="str">
            <v>4 ch driver</v>
          </cell>
          <cell r="F70">
            <v>3</v>
          </cell>
          <cell r="G70">
            <v>100</v>
          </cell>
          <cell r="H70">
            <v>130</v>
          </cell>
          <cell r="I70">
            <v>0.04</v>
          </cell>
          <cell r="J70">
            <v>1</v>
          </cell>
          <cell r="K70" t="str">
            <v xml:space="preserve"> </v>
          </cell>
        </row>
        <row r="71">
          <cell r="B71" t="str">
            <v>OPTOBOARD</v>
          </cell>
          <cell r="C71">
            <v>200</v>
          </cell>
          <cell r="D71" t="str">
            <v>CHF</v>
          </cell>
          <cell r="E71" t="str">
            <v>3TX+3RX</v>
          </cell>
          <cell r="F71">
            <v>5</v>
          </cell>
          <cell r="G71">
            <v>200</v>
          </cell>
          <cell r="H71">
            <v>300</v>
          </cell>
          <cell r="I71">
            <v>0.04</v>
          </cell>
          <cell r="J71">
            <v>1</v>
          </cell>
          <cell r="K71" t="str">
            <v xml:space="preserve"> </v>
          </cell>
        </row>
        <row r="72">
          <cell r="B72" t="str">
            <v>OPTOBOX</v>
          </cell>
          <cell r="C72">
            <v>7500</v>
          </cell>
          <cell r="D72" t="str">
            <v>USD</v>
          </cell>
          <cell r="E72" t="str">
            <v>Box</v>
          </cell>
          <cell r="F72">
            <v>5</v>
          </cell>
          <cell r="G72">
            <v>7395</v>
          </cell>
          <cell r="H72">
            <v>11092.5</v>
          </cell>
          <cell r="I72">
            <v>0.1</v>
          </cell>
          <cell r="J72">
            <v>1</v>
          </cell>
          <cell r="K72" t="str">
            <v xml:space="preserve"> </v>
          </cell>
        </row>
        <row r="73">
          <cell r="B73" t="str">
            <v>DATAFIBRE</v>
          </cell>
          <cell r="C73">
            <v>3800</v>
          </cell>
          <cell r="D73" t="str">
            <v>CHF</v>
          </cell>
          <cell r="E73" t="str">
            <v>12x8 fibers</v>
          </cell>
          <cell r="F73">
            <v>3</v>
          </cell>
          <cell r="G73">
            <v>3800</v>
          </cell>
          <cell r="H73">
            <v>4940</v>
          </cell>
          <cell r="I73">
            <v>0.1</v>
          </cell>
          <cell r="J73">
            <v>1</v>
          </cell>
          <cell r="K73" t="str">
            <v xml:space="preserve"> </v>
          </cell>
        </row>
        <row r="74">
          <cell r="B74" t="str">
            <v>TY2CABLE</v>
          </cell>
          <cell r="C74">
            <v>3100</v>
          </cell>
          <cell r="D74" t="str">
            <v>EUR</v>
          </cell>
          <cell r="E74" t="str">
            <v>Per SP chain</v>
          </cell>
          <cell r="F74">
            <v>3</v>
          </cell>
          <cell r="G74">
            <v>3363.5</v>
          </cell>
          <cell r="H74">
            <v>4372.55</v>
          </cell>
          <cell r="I74">
            <v>0.15</v>
          </cell>
          <cell r="J74">
            <v>1</v>
          </cell>
          <cell r="K74" t="str">
            <v xml:space="preserve"> </v>
          </cell>
        </row>
        <row r="75">
          <cell r="B75" t="str">
            <v>TY2TTCCABLE</v>
          </cell>
          <cell r="C75">
            <v>425.3</v>
          </cell>
          <cell r="D75" t="str">
            <v>CHF</v>
          </cell>
          <cell r="E75" t="str">
            <v>per link</v>
          </cell>
          <cell r="F75">
            <v>3</v>
          </cell>
          <cell r="G75">
            <v>425.3</v>
          </cell>
          <cell r="H75">
            <v>552.89</v>
          </cell>
          <cell r="I75">
            <v>0.1</v>
          </cell>
          <cell r="J75">
            <v>1</v>
          </cell>
          <cell r="K75" t="str">
            <v xml:space="preserve"> </v>
          </cell>
        </row>
        <row r="76">
          <cell r="B76" t="str">
            <v>PP2LVREG</v>
          </cell>
          <cell r="C76">
            <v>11000</v>
          </cell>
          <cell r="D76" t="str">
            <v>EUR</v>
          </cell>
          <cell r="E76" t="str">
            <v xml:space="preserve"> </v>
          </cell>
          <cell r="F76">
            <v>3</v>
          </cell>
          <cell r="G76">
            <v>11935</v>
          </cell>
          <cell r="H76">
            <v>15515.5</v>
          </cell>
          <cell r="I76">
            <v>0</v>
          </cell>
          <cell r="J76">
            <v>1</v>
          </cell>
        </row>
        <row r="77">
          <cell r="B77" t="str">
            <v>PP2HV</v>
          </cell>
          <cell r="C77">
            <v>6850</v>
          </cell>
          <cell r="D77" t="str">
            <v>EUR</v>
          </cell>
          <cell r="E77" t="str">
            <v xml:space="preserve"> </v>
          </cell>
          <cell r="F77">
            <v>3</v>
          </cell>
          <cell r="G77">
            <v>7432.25</v>
          </cell>
          <cell r="H77">
            <v>9661.9250000000011</v>
          </cell>
          <cell r="I77">
            <v>0</v>
          </cell>
          <cell r="J77">
            <v>1</v>
          </cell>
        </row>
        <row r="78">
          <cell r="B78" t="str">
            <v>TY3CABLE</v>
          </cell>
          <cell r="C78">
            <v>150000</v>
          </cell>
          <cell r="D78" t="str">
            <v>CHF</v>
          </cell>
          <cell r="E78" t="str">
            <v xml:space="preserve"> </v>
          </cell>
          <cell r="F78">
            <v>5</v>
          </cell>
          <cell r="G78">
            <v>150000</v>
          </cell>
          <cell r="H78">
            <v>225000</v>
          </cell>
          <cell r="I78">
            <v>0</v>
          </cell>
          <cell r="J78">
            <v>1</v>
          </cell>
        </row>
        <row r="79">
          <cell r="B79" t="str">
            <v>2.1.5</v>
          </cell>
        </row>
        <row r="80">
          <cell r="B80" t="str">
            <v>LSBARRELFAB</v>
          </cell>
          <cell r="C80">
            <v>20704.07894736842</v>
          </cell>
          <cell r="D80" t="str">
            <v>CHF</v>
          </cell>
          <cell r="E80" t="str">
            <v>Per longeron</v>
          </cell>
          <cell r="F80">
            <v>3</v>
          </cell>
          <cell r="G80">
            <v>20704.07894736842</v>
          </cell>
          <cell r="H80">
            <v>26915.302631578947</v>
          </cell>
          <cell r="I80">
            <v>0.1</v>
          </cell>
          <cell r="J80">
            <v>1</v>
          </cell>
        </row>
        <row r="81">
          <cell r="B81" t="str">
            <v>LSBARRELSETUP</v>
          </cell>
          <cell r="C81">
            <v>140000</v>
          </cell>
          <cell r="D81" t="str">
            <v>CHF</v>
          </cell>
          <cell r="F81">
            <v>3</v>
          </cell>
          <cell r="G81">
            <v>140000</v>
          </cell>
          <cell r="H81">
            <v>182000</v>
          </cell>
          <cell r="I81">
            <v>0</v>
          </cell>
          <cell r="J81">
            <v>1</v>
          </cell>
        </row>
        <row r="82">
          <cell r="B82" t="str">
            <v>LSENDCAPFAB</v>
          </cell>
          <cell r="C82">
            <v>3221.5151515151515</v>
          </cell>
          <cell r="D82" t="str">
            <v>CHF</v>
          </cell>
          <cell r="E82" t="str">
            <v>Per half-ring</v>
          </cell>
          <cell r="F82">
            <v>3</v>
          </cell>
          <cell r="G82">
            <v>3221.5151515151515</v>
          </cell>
          <cell r="H82">
            <v>4187.969696969697</v>
          </cell>
          <cell r="I82">
            <v>0.06</v>
          </cell>
          <cell r="J82">
            <v>1</v>
          </cell>
        </row>
        <row r="83">
          <cell r="B83" t="str">
            <v>LSENDCAPSETUP</v>
          </cell>
          <cell r="C83">
            <v>192000</v>
          </cell>
          <cell r="D83" t="str">
            <v>CHF</v>
          </cell>
          <cell r="F83">
            <v>3</v>
          </cell>
          <cell r="G83">
            <v>192000</v>
          </cell>
          <cell r="H83">
            <v>249600</v>
          </cell>
          <cell r="I83">
            <v>0</v>
          </cell>
          <cell r="J83">
            <v>1</v>
          </cell>
        </row>
        <row r="84">
          <cell r="B84" t="str">
            <v>LSINFAB</v>
          </cell>
          <cell r="C84">
            <v>7419.1428571428569</v>
          </cell>
          <cell r="D84" t="str">
            <v>CHF</v>
          </cell>
          <cell r="E84" t="str">
            <v>Per stave/ring</v>
          </cell>
          <cell r="F84">
            <v>3</v>
          </cell>
          <cell r="G84">
            <v>7419.1428571428569</v>
          </cell>
          <cell r="H84">
            <v>9644.8857142857141</v>
          </cell>
          <cell r="I84">
            <v>0.2</v>
          </cell>
          <cell r="J84">
            <v>1</v>
          </cell>
        </row>
        <row r="85">
          <cell r="B85" t="str">
            <v>LSINSETUP</v>
          </cell>
          <cell r="C85">
            <v>100000</v>
          </cell>
          <cell r="D85" t="str">
            <v>CHF</v>
          </cell>
          <cell r="F85">
            <v>3</v>
          </cell>
          <cell r="G85">
            <v>100000</v>
          </cell>
          <cell r="H85">
            <v>130000</v>
          </cell>
          <cell r="I85">
            <v>0</v>
          </cell>
          <cell r="J85">
            <v>1</v>
          </cell>
        </row>
        <row r="86">
          <cell r="B86" t="str">
            <v>LOADBARREL</v>
          </cell>
          <cell r="C86">
            <v>11739.264705882353</v>
          </cell>
          <cell r="D86" t="str">
            <v>CHF</v>
          </cell>
          <cell r="E86" t="str">
            <v>Per longeron</v>
          </cell>
          <cell r="F86">
            <v>2</v>
          </cell>
          <cell r="G86">
            <v>11739.264705882353</v>
          </cell>
          <cell r="H86">
            <v>14087.117647058823</v>
          </cell>
          <cell r="I86">
            <v>0.1</v>
          </cell>
          <cell r="J86">
            <v>1</v>
          </cell>
        </row>
        <row r="87">
          <cell r="B87" t="str">
            <v>LOADBARRELSETUP</v>
          </cell>
          <cell r="C87">
            <v>480000</v>
          </cell>
          <cell r="D87" t="str">
            <v>CHF</v>
          </cell>
          <cell r="F87">
            <v>2</v>
          </cell>
          <cell r="G87">
            <v>480000</v>
          </cell>
          <cell r="H87">
            <v>576000</v>
          </cell>
          <cell r="I87">
            <v>0</v>
          </cell>
          <cell r="J87">
            <v>1</v>
          </cell>
        </row>
        <row r="88">
          <cell r="B88" t="str">
            <v>LOADENDCAP</v>
          </cell>
          <cell r="C88">
            <v>6765.2542372881353</v>
          </cell>
          <cell r="D88" t="str">
            <v>CHF</v>
          </cell>
          <cell r="E88" t="str">
            <v>Per half-ring</v>
          </cell>
          <cell r="F88">
            <v>2</v>
          </cell>
          <cell r="G88">
            <v>6765.2542372881353</v>
          </cell>
          <cell r="H88">
            <v>8118.3050847457616</v>
          </cell>
          <cell r="I88">
            <v>0.06</v>
          </cell>
          <cell r="J88">
            <v>1</v>
          </cell>
        </row>
        <row r="89">
          <cell r="B89" t="str">
            <v>LOADENDCAPSETUP</v>
          </cell>
          <cell r="C89">
            <v>192000</v>
          </cell>
          <cell r="D89" t="str">
            <v>CHF</v>
          </cell>
          <cell r="F89">
            <v>2</v>
          </cell>
          <cell r="G89">
            <v>192000</v>
          </cell>
          <cell r="H89">
            <v>230400</v>
          </cell>
          <cell r="I89">
            <v>0</v>
          </cell>
          <cell r="J89">
            <v>1</v>
          </cell>
        </row>
        <row r="90">
          <cell r="B90" t="str">
            <v>LOADIN</v>
          </cell>
          <cell r="C90">
            <v>2812.5396825396824</v>
          </cell>
          <cell r="D90" t="str">
            <v>CHF</v>
          </cell>
          <cell r="E90" t="str">
            <v>Per ring/stave</v>
          </cell>
          <cell r="F90">
            <v>2</v>
          </cell>
          <cell r="G90">
            <v>2812.5396825396824</v>
          </cell>
          <cell r="H90">
            <v>3375.0476190476188</v>
          </cell>
          <cell r="I90">
            <v>0.2</v>
          </cell>
          <cell r="J90">
            <v>1</v>
          </cell>
        </row>
        <row r="91">
          <cell r="B91" t="str">
            <v>LOADINSETUP</v>
          </cell>
          <cell r="C91">
            <v>96000</v>
          </cell>
          <cell r="D91" t="str">
            <v>CHF</v>
          </cell>
          <cell r="F91">
            <v>2</v>
          </cell>
          <cell r="G91">
            <v>96000</v>
          </cell>
          <cell r="H91">
            <v>115200</v>
          </cell>
          <cell r="I91">
            <v>0</v>
          </cell>
          <cell r="J91">
            <v>1</v>
          </cell>
        </row>
        <row r="92">
          <cell r="B92" t="str">
            <v>2.1.6</v>
          </cell>
        </row>
        <row r="93">
          <cell r="B93" t="str">
            <v>ISTLAMINATES</v>
          </cell>
          <cell r="C93">
            <v>395840</v>
          </cell>
          <cell r="D93" t="str">
            <v>CHF</v>
          </cell>
          <cell r="E93" t="str">
            <v>IST</v>
          </cell>
          <cell r="F93">
            <v>4</v>
          </cell>
          <cell r="G93">
            <v>395840</v>
          </cell>
          <cell r="H93">
            <v>554176</v>
          </cell>
          <cell r="I93">
            <v>0</v>
          </cell>
          <cell r="J93">
            <v>1</v>
          </cell>
        </row>
        <row r="94">
          <cell r="B94" t="str">
            <v>ISTTOOLS</v>
          </cell>
          <cell r="C94">
            <v>15000</v>
          </cell>
          <cell r="D94" t="str">
            <v>CHF</v>
          </cell>
          <cell r="F94">
            <v>4</v>
          </cell>
          <cell r="G94">
            <v>15000</v>
          </cell>
          <cell r="H94">
            <v>21000</v>
          </cell>
          <cell r="I94">
            <v>0</v>
          </cell>
          <cell r="J94">
            <v>1</v>
          </cell>
        </row>
        <row r="95">
          <cell r="B95" t="str">
            <v>BARRELENDRING</v>
          </cell>
          <cell r="C95">
            <v>63150</v>
          </cell>
          <cell r="D95" t="str">
            <v>CHF</v>
          </cell>
          <cell r="E95" t="str">
            <v>Per half-cylinder</v>
          </cell>
          <cell r="F95">
            <v>4</v>
          </cell>
          <cell r="G95">
            <v>63150</v>
          </cell>
          <cell r="H95">
            <v>88410</v>
          </cell>
          <cell r="I95">
            <v>0</v>
          </cell>
          <cell r="J95">
            <v>1</v>
          </cell>
        </row>
        <row r="96">
          <cell r="B96" t="str">
            <v>INNERLAMINATES</v>
          </cell>
          <cell r="C96">
            <v>92362.5</v>
          </cell>
          <cell r="D96" t="str">
            <v>CHF</v>
          </cell>
          <cell r="F96">
            <v>4</v>
          </cell>
          <cell r="G96">
            <v>92362.5</v>
          </cell>
          <cell r="H96">
            <v>129307.49999999999</v>
          </cell>
          <cell r="I96">
            <v>0</v>
          </cell>
          <cell r="J96">
            <v>1</v>
          </cell>
        </row>
        <row r="97">
          <cell r="B97" t="str">
            <v>INNERENDRING</v>
          </cell>
          <cell r="C97">
            <v>12867.5</v>
          </cell>
          <cell r="D97" t="str">
            <v>CHF</v>
          </cell>
          <cell r="F97">
            <v>4</v>
          </cell>
          <cell r="G97">
            <v>12867.5</v>
          </cell>
          <cell r="H97">
            <v>18014.5</v>
          </cell>
          <cell r="I97">
            <v>0</v>
          </cell>
          <cell r="J97">
            <v>1</v>
          </cell>
        </row>
        <row r="98">
          <cell r="B98" t="str">
            <v>INNERTOOLS</v>
          </cell>
          <cell r="C98">
            <v>37000</v>
          </cell>
          <cell r="D98" t="str">
            <v>CHF</v>
          </cell>
          <cell r="F98">
            <v>4</v>
          </cell>
          <cell r="G98">
            <v>37000</v>
          </cell>
          <cell r="H98">
            <v>51800</v>
          </cell>
          <cell r="I98">
            <v>0</v>
          </cell>
          <cell r="J98">
            <v>1</v>
          </cell>
        </row>
        <row r="99">
          <cell r="B99" t="str">
            <v>ECLAMINATES</v>
          </cell>
          <cell r="C99">
            <v>85766</v>
          </cell>
          <cell r="D99" t="str">
            <v>CHF</v>
          </cell>
          <cell r="E99" t="str">
            <v>Per half-shell</v>
          </cell>
          <cell r="F99">
            <v>4</v>
          </cell>
          <cell r="G99">
            <v>85766</v>
          </cell>
          <cell r="H99">
            <v>120072.4</v>
          </cell>
          <cell r="I99">
            <v>0</v>
          </cell>
          <cell r="J99">
            <v>1</v>
          </cell>
        </row>
        <row r="100">
          <cell r="B100" t="str">
            <v>ECENDRING</v>
          </cell>
          <cell r="C100">
            <v>16085</v>
          </cell>
          <cell r="D100" t="str">
            <v>CHF</v>
          </cell>
          <cell r="E100" t="str">
            <v>Per endcap side</v>
          </cell>
          <cell r="F100">
            <v>4</v>
          </cell>
          <cell r="G100">
            <v>16085</v>
          </cell>
          <cell r="H100">
            <v>22519</v>
          </cell>
          <cell r="I100">
            <v>0</v>
          </cell>
          <cell r="J100">
            <v>1</v>
          </cell>
        </row>
        <row r="101">
          <cell r="B101" t="str">
            <v>ECTOOLS</v>
          </cell>
          <cell r="C101">
            <v>15000</v>
          </cell>
          <cell r="D101" t="str">
            <v>CHF</v>
          </cell>
          <cell r="E101" t="str">
            <v>Per endcap</v>
          </cell>
          <cell r="F101">
            <v>4</v>
          </cell>
          <cell r="G101">
            <v>15000</v>
          </cell>
          <cell r="H101">
            <v>21000</v>
          </cell>
          <cell r="I101">
            <v>0</v>
          </cell>
          <cell r="J101">
            <v>1</v>
          </cell>
        </row>
        <row r="102">
          <cell r="B102" t="str">
            <v>2.1.7</v>
          </cell>
        </row>
        <row r="103">
          <cell r="K103" t="str">
            <v xml:space="preserve"> </v>
          </cell>
          <cell r="L103" t="str">
            <v xml:space="preserve">Integration of Inner Replaceable Layers </v>
          </cell>
        </row>
        <row r="104">
          <cell r="B104" t="str">
            <v>ININTTOOL</v>
          </cell>
          <cell r="C104">
            <v>100000</v>
          </cell>
          <cell r="D104" t="str">
            <v>CHF</v>
          </cell>
          <cell r="F104">
            <v>5</v>
          </cell>
          <cell r="G104">
            <v>100000</v>
          </cell>
          <cell r="H104">
            <v>150000</v>
          </cell>
          <cell r="I104">
            <v>0</v>
          </cell>
          <cell r="J104">
            <v>1</v>
          </cell>
        </row>
        <row r="105">
          <cell r="B105" t="str">
            <v>ININTASSEMBLY</v>
          </cell>
          <cell r="C105">
            <v>5000</v>
          </cell>
          <cell r="D105" t="str">
            <v>CHF</v>
          </cell>
          <cell r="E105" t="str">
            <v>Station</v>
          </cell>
          <cell r="F105">
            <v>5</v>
          </cell>
          <cell r="G105">
            <v>5000</v>
          </cell>
          <cell r="H105">
            <v>7500</v>
          </cell>
          <cell r="I105">
            <v>0</v>
          </cell>
          <cell r="J105">
            <v>1</v>
          </cell>
        </row>
        <row r="106">
          <cell r="B106" t="str">
            <v>ININTTRANSP</v>
          </cell>
          <cell r="C106">
            <v>60000</v>
          </cell>
          <cell r="D106" t="str">
            <v>CHF</v>
          </cell>
          <cell r="F106">
            <v>5</v>
          </cell>
          <cell r="G106">
            <v>60000</v>
          </cell>
          <cell r="H106">
            <v>90000</v>
          </cell>
          <cell r="I106">
            <v>0</v>
          </cell>
          <cell r="J106">
            <v>1</v>
          </cell>
        </row>
        <row r="107">
          <cell r="K107" t="str">
            <v xml:space="preserve"> </v>
          </cell>
          <cell r="L107" t="str">
            <v xml:space="preserve">Integration of barrel outer layers </v>
          </cell>
        </row>
        <row r="108">
          <cell r="B108" t="str">
            <v>BRINTENDFLTOOL</v>
          </cell>
          <cell r="C108">
            <v>35000</v>
          </cell>
          <cell r="D108" t="str">
            <v>CHF</v>
          </cell>
          <cell r="E108" t="str">
            <v>Per layer</v>
          </cell>
          <cell r="F108">
            <v>3</v>
          </cell>
          <cell r="G108">
            <v>35000</v>
          </cell>
          <cell r="H108">
            <v>45500</v>
          </cell>
          <cell r="I108">
            <v>0</v>
          </cell>
          <cell r="J108">
            <v>1</v>
          </cell>
        </row>
        <row r="109">
          <cell r="B109" t="str">
            <v>BRINTTOOL</v>
          </cell>
          <cell r="C109">
            <v>50000</v>
          </cell>
          <cell r="D109" t="str">
            <v>CHF</v>
          </cell>
          <cell r="E109" t="str">
            <v>Per layer</v>
          </cell>
          <cell r="F109">
            <v>3</v>
          </cell>
          <cell r="G109">
            <v>50000</v>
          </cell>
          <cell r="H109">
            <v>65000</v>
          </cell>
          <cell r="I109">
            <v>0</v>
          </cell>
          <cell r="J109">
            <v>1</v>
          </cell>
        </row>
        <row r="110">
          <cell r="B110" t="str">
            <v>BRINTWLED</v>
          </cell>
          <cell r="C110">
            <v>15000</v>
          </cell>
          <cell r="D110" t="str">
            <v>CHF</v>
          </cell>
          <cell r="F110">
            <v>3</v>
          </cell>
          <cell r="G110">
            <v>15000</v>
          </cell>
          <cell r="H110">
            <v>19500</v>
          </cell>
          <cell r="I110">
            <v>0</v>
          </cell>
          <cell r="J110">
            <v>1</v>
          </cell>
        </row>
        <row r="111">
          <cell r="B111" t="str">
            <v>BRINTSTORAGE</v>
          </cell>
          <cell r="C111">
            <v>30000</v>
          </cell>
          <cell r="D111" t="str">
            <v>CHF</v>
          </cell>
          <cell r="F111">
            <v>3</v>
          </cell>
          <cell r="G111">
            <v>30000</v>
          </cell>
          <cell r="H111">
            <v>39000</v>
          </cell>
          <cell r="I111">
            <v>0</v>
          </cell>
          <cell r="J111">
            <v>1</v>
          </cell>
        </row>
        <row r="112">
          <cell r="B112" t="str">
            <v>BRINTMETR</v>
          </cell>
          <cell r="C112">
            <v>8000</v>
          </cell>
          <cell r="D112" t="str">
            <v>CHF</v>
          </cell>
          <cell r="E112" t="str">
            <v>Station</v>
          </cell>
          <cell r="F112">
            <v>3</v>
          </cell>
          <cell r="G112">
            <v>8000</v>
          </cell>
          <cell r="H112">
            <v>10400</v>
          </cell>
          <cell r="I112">
            <v>0</v>
          </cell>
          <cell r="J112">
            <v>1</v>
          </cell>
        </row>
        <row r="113">
          <cell r="K113" t="str">
            <v xml:space="preserve"> </v>
          </cell>
          <cell r="L113" t="str">
            <v>Integration of endcap rings to cylinders</v>
          </cell>
        </row>
        <row r="114">
          <cell r="B114" t="str">
            <v>ECINTTOOL</v>
          </cell>
          <cell r="C114">
            <v>60000</v>
          </cell>
          <cell r="D114" t="str">
            <v>CHF</v>
          </cell>
          <cell r="E114" t="str">
            <v>Per endcap</v>
          </cell>
          <cell r="F114">
            <v>3</v>
          </cell>
          <cell r="G114">
            <v>60000</v>
          </cell>
          <cell r="H114">
            <v>78000</v>
          </cell>
          <cell r="I114">
            <v>0</v>
          </cell>
          <cell r="J114">
            <v>1</v>
          </cell>
        </row>
        <row r="115">
          <cell r="B115" t="str">
            <v>ECINTINFR</v>
          </cell>
          <cell r="C115">
            <v>118000</v>
          </cell>
          <cell r="D115" t="str">
            <v>CHF</v>
          </cell>
          <cell r="E115" t="str">
            <v>Per endcap</v>
          </cell>
          <cell r="F115">
            <v>3</v>
          </cell>
          <cell r="G115">
            <v>118000</v>
          </cell>
          <cell r="H115">
            <v>153400</v>
          </cell>
          <cell r="I115">
            <v>0</v>
          </cell>
          <cell r="J115">
            <v>1</v>
          </cell>
        </row>
        <row r="116">
          <cell r="B116" t="str">
            <v>ECINTTRANSP</v>
          </cell>
          <cell r="C116">
            <v>83000</v>
          </cell>
          <cell r="D116" t="str">
            <v>CHF</v>
          </cell>
          <cell r="E116" t="str">
            <v>Per endcap</v>
          </cell>
          <cell r="F116">
            <v>3</v>
          </cell>
          <cell r="G116">
            <v>83000</v>
          </cell>
          <cell r="H116">
            <v>107900</v>
          </cell>
          <cell r="I116">
            <v>0</v>
          </cell>
          <cell r="J116">
            <v>1</v>
          </cell>
        </row>
        <row r="117">
          <cell r="K117" t="str">
            <v xml:space="preserve"> </v>
          </cell>
          <cell r="L117" t="str">
            <v>Integration of Endcaps to Barrel</v>
          </cell>
        </row>
        <row r="118">
          <cell r="B118" t="str">
            <v>ECBINTRECTEST</v>
          </cell>
          <cell r="C118">
            <v>5000</v>
          </cell>
          <cell r="D118" t="str">
            <v>CHF</v>
          </cell>
          <cell r="F118">
            <v>5</v>
          </cell>
          <cell r="G118">
            <v>5000</v>
          </cell>
          <cell r="H118">
            <v>7500</v>
          </cell>
          <cell r="I118">
            <v>0</v>
          </cell>
          <cell r="J118">
            <v>1</v>
          </cell>
        </row>
        <row r="119">
          <cell r="B119" t="str">
            <v>ECBINTTOOLS</v>
          </cell>
          <cell r="C119">
            <v>60000</v>
          </cell>
          <cell r="D119" t="str">
            <v>CHF</v>
          </cell>
          <cell r="F119">
            <v>5</v>
          </cell>
          <cell r="G119">
            <v>60000</v>
          </cell>
          <cell r="H119">
            <v>90000</v>
          </cell>
          <cell r="I119">
            <v>0</v>
          </cell>
          <cell r="J119">
            <v>1</v>
          </cell>
        </row>
        <row r="120">
          <cell r="B120" t="str">
            <v>ECBINTPLACEMENT</v>
          </cell>
          <cell r="C120">
            <v>30000</v>
          </cell>
          <cell r="D120" t="str">
            <v>CHF</v>
          </cell>
          <cell r="F120">
            <v>5</v>
          </cell>
          <cell r="G120">
            <v>30000</v>
          </cell>
          <cell r="H120">
            <v>45000</v>
          </cell>
          <cell r="I120">
            <v>0</v>
          </cell>
          <cell r="J120">
            <v>1</v>
          </cell>
        </row>
        <row r="121">
          <cell r="B121" t="str">
            <v>ECBINTIST</v>
          </cell>
          <cell r="C121">
            <v>50000</v>
          </cell>
          <cell r="D121" t="str">
            <v>CHF</v>
          </cell>
          <cell r="F121">
            <v>5</v>
          </cell>
          <cell r="G121">
            <v>50000</v>
          </cell>
          <cell r="H121">
            <v>75000</v>
          </cell>
          <cell r="I121">
            <v>0</v>
          </cell>
          <cell r="J121">
            <v>1</v>
          </cell>
        </row>
        <row r="122">
          <cell r="B122" t="str">
            <v>ECBINTRAIL</v>
          </cell>
          <cell r="C122">
            <v>7000</v>
          </cell>
          <cell r="D122" t="str">
            <v>CHF</v>
          </cell>
          <cell r="F122">
            <v>5</v>
          </cell>
          <cell r="G122">
            <v>7000</v>
          </cell>
          <cell r="H122">
            <v>10500</v>
          </cell>
          <cell r="I122">
            <v>0</v>
          </cell>
          <cell r="J122">
            <v>1</v>
          </cell>
        </row>
        <row r="123">
          <cell r="B123" t="str">
            <v>ECBINTALIGN</v>
          </cell>
          <cell r="C123">
            <v>10000</v>
          </cell>
          <cell r="D123" t="str">
            <v>CHF</v>
          </cell>
          <cell r="F123">
            <v>5</v>
          </cell>
          <cell r="G123">
            <v>10000</v>
          </cell>
          <cell r="H123">
            <v>15000</v>
          </cell>
          <cell r="I123">
            <v>0</v>
          </cell>
          <cell r="J123">
            <v>1</v>
          </cell>
        </row>
        <row r="124">
          <cell r="B124" t="str">
            <v>ECBINTMON</v>
          </cell>
          <cell r="C124">
            <v>4000</v>
          </cell>
          <cell r="D124" t="str">
            <v>CHF</v>
          </cell>
          <cell r="F124">
            <v>5</v>
          </cell>
          <cell r="G124">
            <v>4000</v>
          </cell>
          <cell r="H124">
            <v>6000</v>
          </cell>
          <cell r="I124">
            <v>0</v>
          </cell>
          <cell r="J124">
            <v>1</v>
          </cell>
        </row>
        <row r="125">
          <cell r="B125" t="str">
            <v>ECBINTTRAC</v>
          </cell>
          <cell r="C125">
            <v>4000</v>
          </cell>
          <cell r="D125" t="str">
            <v>CHF</v>
          </cell>
          <cell r="F125">
            <v>5</v>
          </cell>
          <cell r="G125">
            <v>4000</v>
          </cell>
          <cell r="H125">
            <v>6000</v>
          </cell>
          <cell r="I125">
            <v>0</v>
          </cell>
          <cell r="J125">
            <v>1</v>
          </cell>
        </row>
        <row r="126">
          <cell r="K126" t="str">
            <v xml:space="preserve"> </v>
          </cell>
          <cell r="L126" t="str">
            <v>Integration of Inner Layers to Endcaps and outer layers</v>
          </cell>
        </row>
        <row r="127">
          <cell r="B127" t="str">
            <v>ININTTRTOOL</v>
          </cell>
          <cell r="C127">
            <v>25000</v>
          </cell>
          <cell r="D127" t="str">
            <v>CHF</v>
          </cell>
          <cell r="F127">
            <v>5</v>
          </cell>
          <cell r="G127">
            <v>25000</v>
          </cell>
          <cell r="H127">
            <v>37500</v>
          </cell>
          <cell r="I127">
            <v>0</v>
          </cell>
          <cell r="J127">
            <v>1</v>
          </cell>
        </row>
        <row r="128">
          <cell r="B128" t="str">
            <v>ININTRAIL</v>
          </cell>
          <cell r="C128">
            <v>7000</v>
          </cell>
          <cell r="D128" t="str">
            <v>CHF</v>
          </cell>
          <cell r="F128">
            <v>5</v>
          </cell>
          <cell r="G128">
            <v>7000</v>
          </cell>
          <cell r="H128">
            <v>10500</v>
          </cell>
          <cell r="I128">
            <v>0</v>
          </cell>
          <cell r="J128">
            <v>1</v>
          </cell>
        </row>
        <row r="129">
          <cell r="B129" t="str">
            <v>ININTSERVSUPP</v>
          </cell>
          <cell r="C129">
            <v>5000</v>
          </cell>
          <cell r="D129" t="str">
            <v>CHF</v>
          </cell>
          <cell r="F129">
            <v>5</v>
          </cell>
          <cell r="G129">
            <v>5000</v>
          </cell>
          <cell r="H129">
            <v>7500</v>
          </cell>
          <cell r="I129">
            <v>0</v>
          </cell>
          <cell r="J129">
            <v>1</v>
          </cell>
        </row>
        <row r="130">
          <cell r="B130" t="str">
            <v>ININTWELD</v>
          </cell>
          <cell r="C130">
            <v>3000</v>
          </cell>
          <cell r="D130" t="str">
            <v>CHF</v>
          </cell>
          <cell r="F130">
            <v>5</v>
          </cell>
          <cell r="G130">
            <v>3000</v>
          </cell>
          <cell r="H130">
            <v>4500</v>
          </cell>
          <cell r="I130">
            <v>0</v>
          </cell>
          <cell r="J130">
            <v>1</v>
          </cell>
        </row>
        <row r="131">
          <cell r="K131" t="str">
            <v xml:space="preserve"> </v>
          </cell>
          <cell r="L131" t="str">
            <v>Barrel local support system testing</v>
          </cell>
        </row>
        <row r="132">
          <cell r="B132" t="str">
            <v>BARRELTESTSETUP</v>
          </cell>
          <cell r="C132">
            <v>60000</v>
          </cell>
          <cell r="D132" t="str">
            <v>CHF</v>
          </cell>
          <cell r="F132">
            <v>3</v>
          </cell>
          <cell r="G132">
            <v>60000</v>
          </cell>
          <cell r="H132">
            <v>78000</v>
          </cell>
          <cell r="I132">
            <v>0</v>
          </cell>
          <cell r="J132">
            <v>1</v>
          </cell>
        </row>
        <row r="133">
          <cell r="B133" t="str">
            <v>BARRELTESTMOUNT</v>
          </cell>
          <cell r="C133">
            <v>10000</v>
          </cell>
          <cell r="D133" t="str">
            <v>CHF</v>
          </cell>
          <cell r="F133">
            <v>5</v>
          </cell>
          <cell r="G133">
            <v>10000</v>
          </cell>
          <cell r="H133">
            <v>15000</v>
          </cell>
          <cell r="I133">
            <v>0</v>
          </cell>
          <cell r="J133">
            <v>1</v>
          </cell>
        </row>
        <row r="134">
          <cell r="B134" t="str">
            <v>BARRELTESTCONS</v>
          </cell>
          <cell r="C134">
            <v>10000</v>
          </cell>
          <cell r="D134" t="str">
            <v>CHF</v>
          </cell>
          <cell r="F134">
            <v>3</v>
          </cell>
          <cell r="G134">
            <v>10000</v>
          </cell>
          <cell r="H134">
            <v>13000</v>
          </cell>
          <cell r="I134">
            <v>0</v>
          </cell>
          <cell r="J134">
            <v>1</v>
          </cell>
        </row>
        <row r="135">
          <cell r="B135" t="str">
            <v>BARRELTESTPIPE</v>
          </cell>
          <cell r="C135">
            <v>25000</v>
          </cell>
          <cell r="D135" t="str">
            <v>CHF</v>
          </cell>
          <cell r="F135">
            <v>5</v>
          </cell>
          <cell r="G135">
            <v>25000</v>
          </cell>
          <cell r="H135">
            <v>37500</v>
          </cell>
          <cell r="I135">
            <v>0</v>
          </cell>
          <cell r="J135">
            <v>1</v>
          </cell>
        </row>
        <row r="136">
          <cell r="B136" t="str">
            <v>BARRELTESTWELD</v>
          </cell>
          <cell r="C136">
            <v>8000</v>
          </cell>
          <cell r="D136" t="str">
            <v>CHF</v>
          </cell>
          <cell r="F136">
            <v>5</v>
          </cell>
          <cell r="G136">
            <v>8000</v>
          </cell>
          <cell r="H136">
            <v>12000</v>
          </cell>
          <cell r="I136">
            <v>0</v>
          </cell>
          <cell r="J136">
            <v>1</v>
          </cell>
        </row>
        <row r="137">
          <cell r="K137" t="str">
            <v xml:space="preserve"> </v>
          </cell>
          <cell r="L137" t="str">
            <v>Inner local support system testing</v>
          </cell>
        </row>
        <row r="138">
          <cell r="B138" t="str">
            <v>INTESTSETUP</v>
          </cell>
          <cell r="C138">
            <v>40000</v>
          </cell>
          <cell r="D138" t="str">
            <v>CHF</v>
          </cell>
          <cell r="F138">
            <v>3</v>
          </cell>
          <cell r="G138">
            <v>40000</v>
          </cell>
          <cell r="H138">
            <v>52000</v>
          </cell>
          <cell r="I138">
            <v>0</v>
          </cell>
          <cell r="J138">
            <v>1</v>
          </cell>
        </row>
        <row r="139">
          <cell r="B139" t="str">
            <v>INTESTMOUNT</v>
          </cell>
          <cell r="C139">
            <v>5000</v>
          </cell>
          <cell r="D139" t="str">
            <v>CHF</v>
          </cell>
          <cell r="F139">
            <v>3</v>
          </cell>
          <cell r="G139">
            <v>5000</v>
          </cell>
          <cell r="H139">
            <v>6500</v>
          </cell>
          <cell r="I139">
            <v>0</v>
          </cell>
          <cell r="J139">
            <v>1</v>
          </cell>
        </row>
        <row r="140">
          <cell r="B140" t="str">
            <v>INTESTCONS</v>
          </cell>
          <cell r="C140">
            <v>8000</v>
          </cell>
          <cell r="D140" t="str">
            <v>CHF</v>
          </cell>
          <cell r="F140">
            <v>3</v>
          </cell>
          <cell r="G140">
            <v>8000</v>
          </cell>
          <cell r="H140">
            <v>10400</v>
          </cell>
          <cell r="I140">
            <v>0</v>
          </cell>
          <cell r="J140">
            <v>1</v>
          </cell>
        </row>
        <row r="141">
          <cell r="B141" t="str">
            <v>INTESTTRANSP</v>
          </cell>
          <cell r="C141">
            <v>25000</v>
          </cell>
          <cell r="D141" t="str">
            <v>CHF</v>
          </cell>
          <cell r="F141">
            <v>3</v>
          </cell>
          <cell r="G141">
            <v>25000</v>
          </cell>
          <cell r="H141">
            <v>32500</v>
          </cell>
          <cell r="I141">
            <v>0</v>
          </cell>
          <cell r="J141">
            <v>1</v>
          </cell>
        </row>
        <row r="142">
          <cell r="B142" t="str">
            <v>INTESTWELD</v>
          </cell>
          <cell r="C142">
            <v>4000</v>
          </cell>
          <cell r="D142" t="str">
            <v>CHF</v>
          </cell>
          <cell r="F142">
            <v>3</v>
          </cell>
          <cell r="G142">
            <v>4000</v>
          </cell>
          <cell r="H142">
            <v>5200</v>
          </cell>
          <cell r="I142">
            <v>0</v>
          </cell>
          <cell r="J142">
            <v>1</v>
          </cell>
        </row>
        <row r="143">
          <cell r="K143" t="str">
            <v xml:space="preserve"> </v>
          </cell>
          <cell r="L143" t="str">
            <v>Endcap local support system testing</v>
          </cell>
        </row>
        <row r="144">
          <cell r="B144" t="str">
            <v>ECTESTSETUP</v>
          </cell>
          <cell r="C144">
            <v>83000</v>
          </cell>
          <cell r="D144" t="str">
            <v>CHF</v>
          </cell>
          <cell r="E144" t="str">
            <v>Per endcap</v>
          </cell>
          <cell r="F144">
            <v>3</v>
          </cell>
          <cell r="G144">
            <v>83000</v>
          </cell>
          <cell r="H144">
            <v>107900</v>
          </cell>
          <cell r="I144">
            <v>0</v>
          </cell>
          <cell r="J144">
            <v>1</v>
          </cell>
        </row>
        <row r="145">
          <cell r="B145" t="str">
            <v>ECTESTCONS</v>
          </cell>
          <cell r="C145">
            <v>10000</v>
          </cell>
          <cell r="D145" t="str">
            <v>CHF</v>
          </cell>
          <cell r="F145">
            <v>3</v>
          </cell>
          <cell r="G145">
            <v>10000</v>
          </cell>
          <cell r="H145">
            <v>13000</v>
          </cell>
          <cell r="I145">
            <v>0</v>
          </cell>
          <cell r="J145">
            <v>1</v>
          </cell>
        </row>
        <row r="146">
          <cell r="B146" t="str">
            <v>ECTESTWELD</v>
          </cell>
          <cell r="C146">
            <v>5000</v>
          </cell>
          <cell r="D146" t="str">
            <v>CHF</v>
          </cell>
          <cell r="F146">
            <v>3</v>
          </cell>
          <cell r="G146">
            <v>5000</v>
          </cell>
          <cell r="H146">
            <v>6500</v>
          </cell>
          <cell r="I146">
            <v>0</v>
          </cell>
          <cell r="J146">
            <v>1</v>
          </cell>
        </row>
        <row r="147">
          <cell r="K147" t="str">
            <v xml:space="preserve"> </v>
          </cell>
          <cell r="L147" t="str">
            <v>12.5% or slice system test in SR1</v>
          </cell>
        </row>
        <row r="148">
          <cell r="B148" t="str">
            <v>SLICECABLING</v>
          </cell>
          <cell r="C148">
            <v>10000</v>
          </cell>
          <cell r="D148" t="str">
            <v>CHF</v>
          </cell>
          <cell r="F148">
            <v>5</v>
          </cell>
          <cell r="G148">
            <v>10000</v>
          </cell>
          <cell r="H148">
            <v>15000</v>
          </cell>
          <cell r="I148">
            <v>0</v>
          </cell>
          <cell r="J148">
            <v>1</v>
          </cell>
        </row>
        <row r="149">
          <cell r="B149" t="str">
            <v>SLICETESTBOX</v>
          </cell>
          <cell r="C149">
            <v>50000</v>
          </cell>
          <cell r="D149" t="str">
            <v>CHF</v>
          </cell>
          <cell r="F149">
            <v>5</v>
          </cell>
          <cell r="G149">
            <v>50000</v>
          </cell>
          <cell r="H149">
            <v>75000</v>
          </cell>
          <cell r="I149">
            <v>0</v>
          </cell>
          <cell r="J149">
            <v>1</v>
          </cell>
        </row>
        <row r="150">
          <cell r="B150" t="str">
            <v>SLICECONS</v>
          </cell>
          <cell r="C150">
            <v>10000</v>
          </cell>
          <cell r="D150" t="str">
            <v>CHF</v>
          </cell>
          <cell r="F150">
            <v>5</v>
          </cell>
          <cell r="G150">
            <v>10000</v>
          </cell>
          <cell r="H150">
            <v>15000</v>
          </cell>
          <cell r="I150">
            <v>0</v>
          </cell>
          <cell r="J150">
            <v>1</v>
          </cell>
        </row>
        <row r="151">
          <cell r="B151" t="str">
            <v>SLICESERVICES</v>
          </cell>
          <cell r="C151">
            <v>30000</v>
          </cell>
          <cell r="D151" t="str">
            <v>CHF</v>
          </cell>
          <cell r="F151">
            <v>5</v>
          </cell>
          <cell r="G151">
            <v>30000</v>
          </cell>
          <cell r="H151">
            <v>45000</v>
          </cell>
          <cell r="I151">
            <v>0</v>
          </cell>
          <cell r="J151">
            <v>1</v>
          </cell>
        </row>
        <row r="152">
          <cell r="K152" t="str">
            <v xml:space="preserve"> </v>
          </cell>
          <cell r="L152" t="str">
            <v>DAQ for test setups</v>
          </cell>
        </row>
        <row r="153">
          <cell r="B153" t="str">
            <v>SLICEDAQ</v>
          </cell>
          <cell r="C153">
            <v>500</v>
          </cell>
          <cell r="D153" t="str">
            <v>CHF</v>
          </cell>
          <cell r="E153" t="str">
            <v>Per quad module</v>
          </cell>
          <cell r="F153">
            <v>3</v>
          </cell>
          <cell r="G153">
            <v>500</v>
          </cell>
          <cell r="H153">
            <v>650</v>
          </cell>
          <cell r="I153">
            <v>0</v>
          </cell>
          <cell r="J153">
            <v>1</v>
          </cell>
        </row>
        <row r="154">
          <cell r="B154" t="str">
            <v>SLICEDAQTRANSP</v>
          </cell>
          <cell r="C154">
            <v>5000</v>
          </cell>
          <cell r="D154" t="str">
            <v>CHF</v>
          </cell>
          <cell r="F154">
            <v>3</v>
          </cell>
          <cell r="G154">
            <v>5000</v>
          </cell>
          <cell r="H154">
            <v>6500</v>
          </cell>
          <cell r="I154">
            <v>0</v>
          </cell>
          <cell r="J154">
            <v>1</v>
          </cell>
        </row>
        <row r="155">
          <cell r="B155" t="str">
            <v>2.1.8</v>
          </cell>
        </row>
        <row r="156">
          <cell r="B156" t="str">
            <v>PSLV</v>
          </cell>
          <cell r="C156">
            <v>600</v>
          </cell>
          <cell r="D156" t="str">
            <v>EUR</v>
          </cell>
          <cell r="E156" t="str">
            <v>Channel</v>
          </cell>
          <cell r="F156">
            <v>3</v>
          </cell>
          <cell r="G156">
            <v>651</v>
          </cell>
          <cell r="H156">
            <v>780</v>
          </cell>
          <cell r="I156">
            <v>0.04</v>
          </cell>
          <cell r="J156">
            <v>1</v>
          </cell>
          <cell r="K156" t="str">
            <v xml:space="preserve"> </v>
          </cell>
        </row>
        <row r="157">
          <cell r="B157" t="str">
            <v>PSOPTO</v>
          </cell>
          <cell r="C157">
            <v>400</v>
          </cell>
          <cell r="D157" t="str">
            <v>EUR</v>
          </cell>
          <cell r="E157" t="str">
            <v>Channel</v>
          </cell>
          <cell r="F157">
            <v>3</v>
          </cell>
          <cell r="G157">
            <v>434</v>
          </cell>
          <cell r="H157">
            <v>520</v>
          </cell>
          <cell r="I157">
            <v>3.95E-2</v>
          </cell>
          <cell r="J157">
            <v>1</v>
          </cell>
          <cell r="K157" t="str">
            <v xml:space="preserve"> </v>
          </cell>
        </row>
        <row r="158">
          <cell r="B158" t="str">
            <v>PSHV</v>
          </cell>
          <cell r="C158">
            <v>450</v>
          </cell>
          <cell r="D158" t="str">
            <v>EUR</v>
          </cell>
          <cell r="E158" t="str">
            <v>Channel</v>
          </cell>
          <cell r="F158">
            <v>3</v>
          </cell>
          <cell r="G158">
            <v>488.25</v>
          </cell>
          <cell r="H158">
            <v>585</v>
          </cell>
          <cell r="I158">
            <v>0.04</v>
          </cell>
          <cell r="J158">
            <v>1</v>
          </cell>
          <cell r="K158" t="str">
            <v xml:space="preserve"> </v>
          </cell>
        </row>
        <row r="159">
          <cell r="B159" t="str">
            <v>PSDCSAUX</v>
          </cell>
          <cell r="C159">
            <v>400</v>
          </cell>
          <cell r="D159" t="str">
            <v>EUR</v>
          </cell>
          <cell r="E159" t="str">
            <v>Channel</v>
          </cell>
          <cell r="F159">
            <v>3</v>
          </cell>
          <cell r="G159">
            <v>434</v>
          </cell>
          <cell r="H159">
            <v>520</v>
          </cell>
          <cell r="I159">
            <v>0.04</v>
          </cell>
          <cell r="J159">
            <v>1</v>
          </cell>
          <cell r="K159" t="str">
            <v xml:space="preserve"> </v>
          </cell>
        </row>
        <row r="160">
          <cell r="B160" t="str">
            <v>DCSINFRASTRUCTURE</v>
          </cell>
          <cell r="C160">
            <v>4000</v>
          </cell>
          <cell r="D160" t="str">
            <v>CHF</v>
          </cell>
          <cell r="E160" t="str">
            <v>PC</v>
          </cell>
          <cell r="F160">
            <v>5</v>
          </cell>
          <cell r="G160">
            <v>4000</v>
          </cell>
          <cell r="H160">
            <v>6000</v>
          </cell>
          <cell r="I160">
            <v>0</v>
          </cell>
          <cell r="J160">
            <v>1</v>
          </cell>
          <cell r="K160" t="str">
            <v xml:space="preserve"> </v>
          </cell>
        </row>
        <row r="161">
          <cell r="B161" t="str">
            <v xml:space="preserve">   </v>
          </cell>
          <cell r="G161">
            <v>0</v>
          </cell>
          <cell r="I161">
            <v>0</v>
          </cell>
          <cell r="J161">
            <v>1</v>
          </cell>
        </row>
      </sheetData>
      <sheetData sheetId="1" refreshError="1">
        <row r="1">
          <cell r="A1" t="str">
            <v>General</v>
          </cell>
          <cell r="F1" t="str">
            <v>Custom counts</v>
          </cell>
          <cell r="J1" t="str">
            <v>Yield</v>
          </cell>
          <cell r="N1" t="str">
            <v>Inner</v>
          </cell>
          <cell r="S1" t="str">
            <v>Outer</v>
          </cell>
          <cell r="X1" t="str">
            <v>Endcap</v>
          </cell>
          <cell r="AC1" t="str">
            <v>Common</v>
          </cell>
          <cell r="AG1" t="str">
            <v>Time profile</v>
          </cell>
        </row>
        <row r="2">
          <cell r="A2" t="str">
            <v>WBS</v>
          </cell>
          <cell r="B2" t="str">
            <v>Item name</v>
          </cell>
          <cell r="C2" t="str">
            <v>Item code</v>
          </cell>
          <cell r="D2" t="str">
            <v>Count type</v>
          </cell>
          <cell r="E2" t="str">
            <v>Module type</v>
          </cell>
          <cell r="F2" t="str">
            <v>Inner</v>
          </cell>
          <cell r="G2" t="str">
            <v>Outer</v>
          </cell>
          <cell r="H2" t="str">
            <v>Endcap</v>
          </cell>
          <cell r="I2" t="str">
            <v>Common</v>
          </cell>
          <cell r="J2" t="str">
            <v>Yield Item</v>
          </cell>
          <cell r="K2" t="str">
            <v>Yield class</v>
          </cell>
          <cell r="L2" t="str">
            <v>Custom yield</v>
          </cell>
          <cell r="M2" t="str">
            <v>Yield</v>
          </cell>
          <cell r="N2" t="str">
            <v>Sub-set</v>
          </cell>
          <cell r="O2" t="str">
            <v>Count</v>
          </cell>
          <cell r="P2" t="str">
            <v>Pre-prod</v>
          </cell>
          <cell r="Q2" t="str">
            <v>Prod</v>
          </cell>
          <cell r="R2" t="str">
            <v>Total</v>
          </cell>
          <cell r="S2" t="str">
            <v>Sub-set</v>
          </cell>
          <cell r="T2" t="str">
            <v>Count</v>
          </cell>
          <cell r="U2" t="str">
            <v>Pre-prod</v>
          </cell>
          <cell r="V2" t="str">
            <v>Prod</v>
          </cell>
          <cell r="W2" t="str">
            <v>Total</v>
          </cell>
          <cell r="X2" t="str">
            <v>Sub-set</v>
          </cell>
          <cell r="Y2" t="str">
            <v>Count</v>
          </cell>
          <cell r="Z2" t="str">
            <v>Pre-prod</v>
          </cell>
          <cell r="AA2" t="str">
            <v>Prod</v>
          </cell>
          <cell r="AB2" t="str">
            <v>Total</v>
          </cell>
          <cell r="AC2" t="str">
            <v>Count</v>
          </cell>
          <cell r="AD2" t="str">
            <v>Pre-prod</v>
          </cell>
          <cell r="AE2" t="str">
            <v>Prod</v>
          </cell>
          <cell r="AF2" t="str">
            <v>Total</v>
          </cell>
          <cell r="AG2">
            <v>2018</v>
          </cell>
          <cell r="AH2">
            <v>2019</v>
          </cell>
          <cell r="AI2">
            <v>2020</v>
          </cell>
          <cell r="AJ2">
            <v>2021</v>
          </cell>
          <cell r="AK2">
            <v>2022</v>
          </cell>
          <cell r="AL2">
            <v>2023</v>
          </cell>
          <cell r="AM2">
            <v>2024</v>
          </cell>
          <cell r="AN2">
            <v>2025</v>
          </cell>
          <cell r="AO2">
            <v>2026</v>
          </cell>
          <cell r="AP2">
            <v>2027</v>
          </cell>
          <cell r="AQ2" t="str">
            <v>Total</v>
          </cell>
        </row>
        <row r="3">
          <cell r="A3" t="str">
            <v>2.1.1</v>
          </cell>
          <cell r="B3" t="str">
            <v>Pixel Sensors</v>
          </cell>
        </row>
        <row r="4">
          <cell r="A4" t="str">
            <v>2.1.1.1</v>
          </cell>
          <cell r="B4" t="str">
            <v>Pixel Planar Sensors</v>
          </cell>
        </row>
        <row r="5">
          <cell r="A5" t="str">
            <v>2.1.1.1.2 a</v>
          </cell>
          <cell r="B5" t="str">
            <v>Planar 100 quad</v>
          </cell>
          <cell r="C5" t="str">
            <v>SENSPL100</v>
          </cell>
          <cell r="D5" t="str">
            <v>Surface</v>
          </cell>
          <cell r="E5" t="str">
            <v>Quad</v>
          </cell>
          <cell r="F5" t="str">
            <v xml:space="preserve"> </v>
          </cell>
          <cell r="G5" t="str">
            <v xml:space="preserve"> </v>
          </cell>
          <cell r="H5" t="str">
            <v xml:space="preserve"> </v>
          </cell>
          <cell r="I5" t="str">
            <v xml:space="preserve"> </v>
          </cell>
          <cell r="J5" t="str">
            <v>C-SENS_USE</v>
          </cell>
          <cell r="K5" t="str">
            <v>PL-100-QUAD</v>
          </cell>
          <cell r="M5">
            <v>0.6067896055138029</v>
          </cell>
          <cell r="N5" t="str">
            <v>L1+R1</v>
          </cell>
          <cell r="O5">
            <v>1.910784</v>
          </cell>
          <cell r="P5">
            <v>0.19107840000000001</v>
          </cell>
          <cell r="Q5">
            <v>3.1490058211890952</v>
          </cell>
          <cell r="R5">
            <v>33400.842211890951</v>
          </cell>
          <cell r="T5">
            <v>0</v>
          </cell>
          <cell r="U5">
            <v>0</v>
          </cell>
          <cell r="V5">
            <v>0</v>
          </cell>
          <cell r="W5">
            <v>0</v>
          </cell>
          <cell r="Y5">
            <v>0</v>
          </cell>
          <cell r="Z5">
            <v>0</v>
          </cell>
          <cell r="AA5">
            <v>0</v>
          </cell>
          <cell r="AB5">
            <v>0</v>
          </cell>
          <cell r="AC5">
            <v>0</v>
          </cell>
          <cell r="AD5">
            <v>0</v>
          </cell>
          <cell r="AE5">
            <v>0</v>
          </cell>
          <cell r="AF5">
            <v>0</v>
          </cell>
          <cell r="AG5" t="str">
            <v xml:space="preserve"> </v>
          </cell>
          <cell r="AH5">
            <v>5.9299999999999999E-2</v>
          </cell>
          <cell r="AI5">
            <v>0.16350000000000001</v>
          </cell>
          <cell r="AJ5">
            <v>0.61350000000000005</v>
          </cell>
          <cell r="AK5">
            <v>0.16370000000000001</v>
          </cell>
          <cell r="AQ5">
            <v>1</v>
          </cell>
        </row>
        <row r="6">
          <cell r="A6" t="str">
            <v>2.1.1.1.2 b</v>
          </cell>
          <cell r="B6" t="str">
            <v>Planar 150 dual</v>
          </cell>
          <cell r="C6" t="str">
            <v>SENSPL150</v>
          </cell>
          <cell r="D6" t="str">
            <v>Surface</v>
          </cell>
          <cell r="E6" t="str">
            <v>Dual</v>
          </cell>
          <cell r="J6" t="str">
            <v>C-SENS_USE</v>
          </cell>
          <cell r="K6" t="str">
            <v>PL-150-DUAL</v>
          </cell>
          <cell r="M6">
            <v>0.67741091401002096</v>
          </cell>
          <cell r="O6">
            <v>0</v>
          </cell>
          <cell r="P6">
            <v>0</v>
          </cell>
          <cell r="Q6">
            <v>0</v>
          </cell>
          <cell r="R6">
            <v>0</v>
          </cell>
          <cell r="S6" t="str">
            <v>All</v>
          </cell>
          <cell r="T6">
            <v>2.3040000000000003</v>
          </cell>
          <cell r="U6">
            <v>0.23040000000000005</v>
          </cell>
          <cell r="V6">
            <v>3.4011852368323625</v>
          </cell>
          <cell r="W6">
            <v>36315.852368323627</v>
          </cell>
          <cell r="Y6">
            <v>0</v>
          </cell>
          <cell r="Z6">
            <v>0</v>
          </cell>
          <cell r="AA6">
            <v>0</v>
          </cell>
          <cell r="AB6">
            <v>0</v>
          </cell>
          <cell r="AC6">
            <v>0</v>
          </cell>
          <cell r="AD6">
            <v>0</v>
          </cell>
          <cell r="AE6">
            <v>0</v>
          </cell>
          <cell r="AF6">
            <v>0</v>
          </cell>
          <cell r="AG6" t="str">
            <v xml:space="preserve"> </v>
          </cell>
          <cell r="AH6">
            <v>5.9299999999999999E-2</v>
          </cell>
          <cell r="AI6">
            <v>0.16350000000000001</v>
          </cell>
          <cell r="AJ6">
            <v>0.61350000000000005</v>
          </cell>
          <cell r="AK6">
            <v>0.16370000000000001</v>
          </cell>
          <cell r="AQ6">
            <v>1</v>
          </cell>
        </row>
        <row r="7">
          <cell r="A7" t="str">
            <v>2.1.1.1.2 c</v>
          </cell>
          <cell r="B7" t="str">
            <v>Planar 150 quad</v>
          </cell>
          <cell r="C7" t="str">
            <v>SENSPL150</v>
          </cell>
          <cell r="D7" t="str">
            <v>Surface</v>
          </cell>
          <cell r="E7" t="str">
            <v>Quad</v>
          </cell>
          <cell r="J7" t="str">
            <v>C-SENS_USE</v>
          </cell>
          <cell r="K7" t="str">
            <v>PL-150-QUAD</v>
          </cell>
          <cell r="M7">
            <v>0.61041423020683194</v>
          </cell>
          <cell r="O7">
            <v>0</v>
          </cell>
          <cell r="P7">
            <v>0</v>
          </cell>
          <cell r="Q7">
            <v>0</v>
          </cell>
          <cell r="R7">
            <v>0</v>
          </cell>
          <cell r="S7" t="str">
            <v>All</v>
          </cell>
          <cell r="T7">
            <v>4.4851200000000002</v>
          </cell>
          <cell r="U7">
            <v>0.44851200000000002</v>
          </cell>
          <cell r="V7">
            <v>7.347666188057687</v>
          </cell>
          <cell r="W7">
            <v>77961.781880576877</v>
          </cell>
          <cell r="Y7">
            <v>0</v>
          </cell>
          <cell r="Z7">
            <v>0</v>
          </cell>
          <cell r="AA7">
            <v>0</v>
          </cell>
          <cell r="AB7">
            <v>0</v>
          </cell>
          <cell r="AC7">
            <v>0</v>
          </cell>
          <cell r="AD7">
            <v>0</v>
          </cell>
          <cell r="AE7">
            <v>0</v>
          </cell>
          <cell r="AF7">
            <v>0</v>
          </cell>
          <cell r="AG7" t="str">
            <v xml:space="preserve"> </v>
          </cell>
          <cell r="AH7">
            <v>5.9299999999999999E-2</v>
          </cell>
          <cell r="AI7">
            <v>0.16350000000000001</v>
          </cell>
          <cell r="AJ7">
            <v>0.61350000000000005</v>
          </cell>
          <cell r="AK7">
            <v>0.16370000000000001</v>
          </cell>
          <cell r="AQ7">
            <v>1</v>
          </cell>
        </row>
        <row r="8">
          <cell r="A8" t="str">
            <v>2.1.1.1.2 d</v>
          </cell>
          <cell r="B8" t="str">
            <v>Planar 150 quad end-cap</v>
          </cell>
          <cell r="C8" t="str">
            <v>SENSPL150</v>
          </cell>
          <cell r="D8" t="str">
            <v>Surface</v>
          </cell>
          <cell r="E8" t="str">
            <v>Quad</v>
          </cell>
          <cell r="J8" t="str">
            <v>C-SENS_USE</v>
          </cell>
          <cell r="K8" t="str">
            <v>PL-150-EC</v>
          </cell>
          <cell r="M8">
            <v>0.63363870310290926</v>
          </cell>
          <cell r="O8">
            <v>0</v>
          </cell>
          <cell r="P8">
            <v>0</v>
          </cell>
          <cell r="Q8">
            <v>0</v>
          </cell>
          <cell r="R8">
            <v>0</v>
          </cell>
          <cell r="T8">
            <v>0</v>
          </cell>
          <cell r="U8">
            <v>0</v>
          </cell>
          <cell r="V8">
            <v>0</v>
          </cell>
          <cell r="W8">
            <v>0</v>
          </cell>
          <cell r="X8" t="str">
            <v>All</v>
          </cell>
          <cell r="Y8">
            <v>3.5020800000000003</v>
          </cell>
          <cell r="Z8">
            <v>0.35020800000000007</v>
          </cell>
          <cell r="AA8">
            <v>5.5269351175211083</v>
          </cell>
          <cell r="AB8">
            <v>58771.431175211088</v>
          </cell>
          <cell r="AC8">
            <v>0</v>
          </cell>
          <cell r="AD8">
            <v>0</v>
          </cell>
          <cell r="AE8">
            <v>0</v>
          </cell>
          <cell r="AF8">
            <v>0</v>
          </cell>
          <cell r="AG8" t="str">
            <v xml:space="preserve"> </v>
          </cell>
          <cell r="AH8">
            <v>5.9299999999999999E-2</v>
          </cell>
          <cell r="AI8">
            <v>0.16350000000000001</v>
          </cell>
          <cell r="AJ8">
            <v>0.61350000000000005</v>
          </cell>
          <cell r="AK8">
            <v>0.16370000000000001</v>
          </cell>
          <cell r="AQ8">
            <v>1</v>
          </cell>
        </row>
        <row r="9">
          <cell r="A9" t="str">
            <v>2.1.1.2</v>
          </cell>
          <cell r="B9" t="str">
            <v>Pixel 3D sensors</v>
          </cell>
        </row>
        <row r="10">
          <cell r="A10" t="str">
            <v>2.1.1.2.2 a</v>
          </cell>
          <cell r="B10" t="str">
            <v>3D single</v>
          </cell>
          <cell r="C10" t="str">
            <v>SENS3D</v>
          </cell>
          <cell r="D10" t="str">
            <v>Surface</v>
          </cell>
          <cell r="E10" t="str">
            <v>Single</v>
          </cell>
          <cell r="J10" t="str">
            <v>C-SENS_USE</v>
          </cell>
          <cell r="K10" t="str">
            <v>3D-SINGLE</v>
          </cell>
          <cell r="M10">
            <v>0.60276224087543706</v>
          </cell>
          <cell r="N10" t="str">
            <v>L0+R0</v>
          </cell>
          <cell r="O10">
            <v>0.196608</v>
          </cell>
          <cell r="P10">
            <v>1.9660800000000003E-2</v>
          </cell>
          <cell r="Q10">
            <v>0.32617836132942135</v>
          </cell>
          <cell r="R10">
            <v>3458.3916132942131</v>
          </cell>
          <cell r="T10">
            <v>0</v>
          </cell>
          <cell r="U10">
            <v>0</v>
          </cell>
          <cell r="V10">
            <v>0</v>
          </cell>
          <cell r="W10">
            <v>0</v>
          </cell>
          <cell r="Y10">
            <v>0</v>
          </cell>
          <cell r="Z10">
            <v>0</v>
          </cell>
          <cell r="AA10">
            <v>0</v>
          </cell>
          <cell r="AB10">
            <v>0</v>
          </cell>
          <cell r="AC10">
            <v>0</v>
          </cell>
          <cell r="AD10">
            <v>0</v>
          </cell>
          <cell r="AE10">
            <v>0</v>
          </cell>
          <cell r="AF10">
            <v>0</v>
          </cell>
          <cell r="AG10" t="str">
            <v xml:space="preserve"> </v>
          </cell>
          <cell r="AH10">
            <v>5.9299999999999999E-2</v>
          </cell>
          <cell r="AI10">
            <v>0.16350000000000001</v>
          </cell>
          <cell r="AJ10">
            <v>0.61350000000000005</v>
          </cell>
          <cell r="AK10">
            <v>0.16370000000000001</v>
          </cell>
          <cell r="AQ10">
            <v>1</v>
          </cell>
        </row>
        <row r="11">
          <cell r="A11" t="str">
            <v>2.1.1.2.2 b</v>
          </cell>
          <cell r="B11" t="str">
            <v>3D dual</v>
          </cell>
          <cell r="C11" t="str">
            <v>SENS3D</v>
          </cell>
          <cell r="D11" t="str">
            <v>Surface</v>
          </cell>
          <cell r="E11" t="str">
            <v>Dual</v>
          </cell>
          <cell r="J11" t="str">
            <v>C-SENS_USE</v>
          </cell>
          <cell r="K11" t="str">
            <v>3D-DUAL</v>
          </cell>
          <cell r="M11">
            <v>0.60276224087543706</v>
          </cell>
          <cell r="N11" t="str">
            <v>L0+R0</v>
          </cell>
          <cell r="O11">
            <v>0.147456</v>
          </cell>
          <cell r="P11">
            <v>1.4745600000000001E-2</v>
          </cell>
          <cell r="Q11">
            <v>0.24463377099706599</v>
          </cell>
          <cell r="R11">
            <v>2593.7937099706596</v>
          </cell>
          <cell r="T11">
            <v>0</v>
          </cell>
          <cell r="U11">
            <v>0</v>
          </cell>
          <cell r="V11">
            <v>0</v>
          </cell>
          <cell r="W11">
            <v>0</v>
          </cell>
          <cell r="Y11">
            <v>0</v>
          </cell>
          <cell r="Z11">
            <v>0</v>
          </cell>
          <cell r="AA11">
            <v>0</v>
          </cell>
          <cell r="AB11">
            <v>0</v>
          </cell>
          <cell r="AC11">
            <v>0</v>
          </cell>
          <cell r="AD11">
            <v>0</v>
          </cell>
          <cell r="AE11">
            <v>0</v>
          </cell>
          <cell r="AF11">
            <v>0</v>
          </cell>
          <cell r="AG11" t="str">
            <v xml:space="preserve"> </v>
          </cell>
          <cell r="AH11">
            <v>5.9299999999999999E-2</v>
          </cell>
          <cell r="AI11">
            <v>0.16350000000000001</v>
          </cell>
          <cell r="AJ11">
            <v>0.61350000000000005</v>
          </cell>
          <cell r="AK11">
            <v>0.16370000000000001</v>
          </cell>
          <cell r="AQ11">
            <v>1</v>
          </cell>
        </row>
        <row r="12">
          <cell r="A12" t="str">
            <v>2.1.1.2.2 c</v>
          </cell>
          <cell r="B12" t="str">
            <v>3D quad</v>
          </cell>
          <cell r="C12" t="str">
            <v>SENS3D</v>
          </cell>
          <cell r="D12" t="str">
            <v>Surface</v>
          </cell>
          <cell r="E12" t="str">
            <v>Quad</v>
          </cell>
          <cell r="J12" t="str">
            <v>C-SENS_USE</v>
          </cell>
          <cell r="K12" t="str">
            <v>3D-QUAD</v>
          </cell>
          <cell r="M12">
            <v>0.60276224087543706</v>
          </cell>
          <cell r="N12" t="str">
            <v>L0+R0</v>
          </cell>
          <cell r="O12">
            <v>0.196608</v>
          </cell>
          <cell r="P12">
            <v>1.9660800000000003E-2</v>
          </cell>
          <cell r="Q12">
            <v>0.32617836132942135</v>
          </cell>
          <cell r="R12">
            <v>3458.3916132942131</v>
          </cell>
          <cell r="T12">
            <v>0</v>
          </cell>
          <cell r="U12">
            <v>0</v>
          </cell>
          <cell r="V12">
            <v>0</v>
          </cell>
          <cell r="W12">
            <v>0</v>
          </cell>
          <cell r="Y12">
            <v>0</v>
          </cell>
          <cell r="Z12">
            <v>0</v>
          </cell>
          <cell r="AA12">
            <v>0</v>
          </cell>
          <cell r="AB12">
            <v>0</v>
          </cell>
          <cell r="AC12">
            <v>0</v>
          </cell>
          <cell r="AD12">
            <v>0</v>
          </cell>
          <cell r="AE12">
            <v>0</v>
          </cell>
          <cell r="AF12">
            <v>0</v>
          </cell>
          <cell r="AG12" t="str">
            <v xml:space="preserve"> </v>
          </cell>
          <cell r="AH12">
            <v>5.9299999999999999E-2</v>
          </cell>
          <cell r="AI12">
            <v>0.16350000000000001</v>
          </cell>
          <cell r="AJ12">
            <v>0.61350000000000005</v>
          </cell>
          <cell r="AK12">
            <v>0.16370000000000001</v>
          </cell>
          <cell r="AQ12">
            <v>1</v>
          </cell>
        </row>
        <row r="13">
          <cell r="A13" t="str">
            <v>2.1.1.x</v>
          </cell>
          <cell r="B13" t="str">
            <v>CMOS sensors</v>
          </cell>
        </row>
        <row r="14">
          <cell r="A14" t="str">
            <v>2.1.1.x.1</v>
          </cell>
          <cell r="B14" t="str">
            <v>CMOS Sensor Masks</v>
          </cell>
          <cell r="C14" t="str">
            <v>CMOSMASKS</v>
          </cell>
          <cell r="D14" t="str">
            <v>Custom</v>
          </cell>
          <cell r="E14" t="str">
            <v>Any</v>
          </cell>
          <cell r="M14">
            <v>1</v>
          </cell>
          <cell r="O14">
            <v>0</v>
          </cell>
          <cell r="P14">
            <v>0</v>
          </cell>
          <cell r="Q14">
            <v>0</v>
          </cell>
          <cell r="R14">
            <v>0</v>
          </cell>
          <cell r="T14">
            <v>0</v>
          </cell>
          <cell r="U14">
            <v>0</v>
          </cell>
          <cell r="V14">
            <v>0</v>
          </cell>
          <cell r="W14">
            <v>0</v>
          </cell>
          <cell r="Y14">
            <v>0</v>
          </cell>
          <cell r="Z14">
            <v>0</v>
          </cell>
          <cell r="AA14">
            <v>0</v>
          </cell>
          <cell r="AB14">
            <v>0</v>
          </cell>
          <cell r="AC14">
            <v>0</v>
          </cell>
          <cell r="AD14">
            <v>0</v>
          </cell>
          <cell r="AE14">
            <v>0</v>
          </cell>
          <cell r="AF14">
            <v>0</v>
          </cell>
          <cell r="AH14">
            <v>0.5</v>
          </cell>
          <cell r="AI14">
            <v>0.5</v>
          </cell>
          <cell r="AQ14">
            <v>1</v>
          </cell>
        </row>
        <row r="15">
          <cell r="A15" t="str">
            <v>2.1.1.x.2</v>
          </cell>
          <cell r="B15" t="str">
            <v>CMOS Sensor Wafers</v>
          </cell>
          <cell r="C15" t="str">
            <v>CMOSWAF</v>
          </cell>
          <cell r="D15" t="str">
            <v>Surface</v>
          </cell>
          <cell r="E15" t="str">
            <v>Any</v>
          </cell>
          <cell r="M15">
            <v>1</v>
          </cell>
          <cell r="O15">
            <v>0</v>
          </cell>
          <cell r="P15">
            <v>0</v>
          </cell>
          <cell r="Q15">
            <v>0</v>
          </cell>
          <cell r="R15">
            <v>0</v>
          </cell>
          <cell r="T15">
            <v>0</v>
          </cell>
          <cell r="U15">
            <v>0</v>
          </cell>
          <cell r="V15">
            <v>0</v>
          </cell>
          <cell r="W15">
            <v>0</v>
          </cell>
          <cell r="Y15">
            <v>0</v>
          </cell>
          <cell r="Z15">
            <v>0</v>
          </cell>
          <cell r="AA15">
            <v>0</v>
          </cell>
          <cell r="AB15">
            <v>0</v>
          </cell>
          <cell r="AC15">
            <v>0</v>
          </cell>
          <cell r="AD15">
            <v>0</v>
          </cell>
          <cell r="AE15">
            <v>0</v>
          </cell>
          <cell r="AF15">
            <v>0</v>
          </cell>
          <cell r="AI15">
            <v>0.5</v>
          </cell>
          <cell r="AJ15">
            <v>0.5</v>
          </cell>
          <cell r="AQ15">
            <v>1</v>
          </cell>
        </row>
        <row r="16">
          <cell r="A16" t="str">
            <v>2.1.1.x.3</v>
          </cell>
          <cell r="B16" t="str">
            <v>CMOS Sensor Probing</v>
          </cell>
          <cell r="C16" t="str">
            <v>CMOSWAFTEST</v>
          </cell>
          <cell r="D16" t="str">
            <v>Custom</v>
          </cell>
          <cell r="E16" t="str">
            <v>Any</v>
          </cell>
          <cell r="M16">
            <v>1</v>
          </cell>
          <cell r="O16">
            <v>0</v>
          </cell>
          <cell r="P16">
            <v>0</v>
          </cell>
          <cell r="Q16">
            <v>0</v>
          </cell>
          <cell r="R16">
            <v>0</v>
          </cell>
          <cell r="T16">
            <v>0</v>
          </cell>
          <cell r="U16">
            <v>0</v>
          </cell>
          <cell r="V16">
            <v>0</v>
          </cell>
          <cell r="W16">
            <v>0</v>
          </cell>
          <cell r="Y16">
            <v>0</v>
          </cell>
          <cell r="Z16">
            <v>0</v>
          </cell>
          <cell r="AA16">
            <v>0</v>
          </cell>
          <cell r="AB16">
            <v>0</v>
          </cell>
          <cell r="AC16">
            <v>0</v>
          </cell>
          <cell r="AD16">
            <v>0</v>
          </cell>
          <cell r="AE16">
            <v>0</v>
          </cell>
          <cell r="AF16">
            <v>0</v>
          </cell>
          <cell r="AI16">
            <v>0.5</v>
          </cell>
          <cell r="AJ16">
            <v>0.5</v>
          </cell>
          <cell r="AQ16">
            <v>1</v>
          </cell>
        </row>
        <row r="17">
          <cell r="A17" t="str">
            <v>2.1.2</v>
          </cell>
          <cell r="B17" t="str">
            <v>Pixel ASICS</v>
          </cell>
        </row>
        <row r="18">
          <cell r="A18" t="str">
            <v>2.1.2.1</v>
          </cell>
          <cell r="B18" t="str">
            <v>Front-end readout chip</v>
          </cell>
        </row>
        <row r="19">
          <cell r="A19" t="str">
            <v>2.1.2.1.1</v>
          </cell>
          <cell r="B19" t="str">
            <v>ITkPix-v1 Enginering Run</v>
          </cell>
          <cell r="C19" t="str">
            <v>FEV1RUN</v>
          </cell>
          <cell r="D19" t="str">
            <v>Custom</v>
          </cell>
          <cell r="E19" t="str">
            <v>Any</v>
          </cell>
          <cell r="I19">
            <v>1</v>
          </cell>
          <cell r="K19" t="str">
            <v>One</v>
          </cell>
          <cell r="M19">
            <v>1</v>
          </cell>
          <cell r="O19">
            <v>0</v>
          </cell>
          <cell r="P19">
            <v>0</v>
          </cell>
          <cell r="Q19">
            <v>0</v>
          </cell>
          <cell r="R19">
            <v>0</v>
          </cell>
          <cell r="T19">
            <v>0</v>
          </cell>
          <cell r="U19">
            <v>0</v>
          </cell>
          <cell r="V19">
            <v>0</v>
          </cell>
          <cell r="W19">
            <v>0</v>
          </cell>
          <cell r="Y19">
            <v>0</v>
          </cell>
          <cell r="Z19">
            <v>0</v>
          </cell>
          <cell r="AA19">
            <v>0</v>
          </cell>
          <cell r="AB19">
            <v>0</v>
          </cell>
          <cell r="AC19">
            <v>1</v>
          </cell>
          <cell r="AD19">
            <v>0</v>
          </cell>
          <cell r="AE19">
            <v>1</v>
          </cell>
          <cell r="AF19">
            <v>1</v>
          </cell>
          <cell r="AH19">
            <v>1</v>
          </cell>
          <cell r="AQ19">
            <v>1</v>
          </cell>
        </row>
        <row r="20">
          <cell r="A20" t="str">
            <v>2.1.2.1.2</v>
          </cell>
          <cell r="B20" t="str">
            <v>ITkPix-v1 wafers</v>
          </cell>
          <cell r="C20" t="str">
            <v>FEV1WAF</v>
          </cell>
          <cell r="D20" t="str">
            <v>FEs</v>
          </cell>
          <cell r="E20" t="str">
            <v>Any</v>
          </cell>
          <cell r="I20">
            <v>20.600000000000009</v>
          </cell>
          <cell r="J20" t="str">
            <v>FE_PREPROD</v>
          </cell>
          <cell r="K20" t="str">
            <v>PL-150-QUAD</v>
          </cell>
          <cell r="M20">
            <v>0.43571428571428572</v>
          </cell>
          <cell r="N20" t="str">
            <v>All</v>
          </cell>
          <cell r="O20">
            <v>6384</v>
          </cell>
          <cell r="P20">
            <v>1465.1803278688526</v>
          </cell>
          <cell r="Q20">
            <v>0</v>
          </cell>
          <cell r="R20">
            <v>10.465573770491805</v>
          </cell>
          <cell r="S20" t="str">
            <v>All</v>
          </cell>
          <cell r="T20">
            <v>17680</v>
          </cell>
          <cell r="U20">
            <v>4057.7049180327867</v>
          </cell>
          <cell r="V20">
            <v>0</v>
          </cell>
          <cell r="W20">
            <v>28.983606557377048</v>
          </cell>
          <cell r="X20" t="str">
            <v>All</v>
          </cell>
          <cell r="Y20">
            <v>9120</v>
          </cell>
          <cell r="Z20">
            <v>2093.1147540983607</v>
          </cell>
          <cell r="AA20">
            <v>0</v>
          </cell>
          <cell r="AB20">
            <v>14.950819672131148</v>
          </cell>
          <cell r="AC20">
            <v>0</v>
          </cell>
          <cell r="AD20">
            <v>0</v>
          </cell>
          <cell r="AE20">
            <v>0</v>
          </cell>
          <cell r="AF20">
            <v>20.600000000000009</v>
          </cell>
          <cell r="AH20">
            <v>1</v>
          </cell>
          <cell r="AQ20">
            <v>1</v>
          </cell>
        </row>
        <row r="21">
          <cell r="A21" t="str">
            <v>2.1.2.1.3</v>
          </cell>
          <cell r="B21" t="str">
            <v>ITkPix-v2 Engineering Run</v>
          </cell>
          <cell r="C21" t="str">
            <v>FEV2RUN</v>
          </cell>
          <cell r="D21" t="str">
            <v>Custom</v>
          </cell>
          <cell r="E21" t="str">
            <v>Any</v>
          </cell>
          <cell r="I21">
            <v>1</v>
          </cell>
          <cell r="K21" t="str">
            <v>One</v>
          </cell>
          <cell r="M21">
            <v>1</v>
          </cell>
          <cell r="O21">
            <v>0</v>
          </cell>
          <cell r="P21">
            <v>0</v>
          </cell>
          <cell r="Q21">
            <v>0</v>
          </cell>
          <cell r="R21">
            <v>0</v>
          </cell>
          <cell r="T21">
            <v>0</v>
          </cell>
          <cell r="U21">
            <v>0</v>
          </cell>
          <cell r="V21">
            <v>0</v>
          </cell>
          <cell r="W21">
            <v>0</v>
          </cell>
          <cell r="Y21">
            <v>0</v>
          </cell>
          <cell r="Z21">
            <v>0</v>
          </cell>
          <cell r="AA21">
            <v>0</v>
          </cell>
          <cell r="AB21">
            <v>0</v>
          </cell>
          <cell r="AC21">
            <v>1</v>
          </cell>
          <cell r="AD21">
            <v>0</v>
          </cell>
          <cell r="AE21">
            <v>1</v>
          </cell>
          <cell r="AF21">
            <v>1</v>
          </cell>
          <cell r="AI21">
            <v>1</v>
          </cell>
          <cell r="AQ21">
            <v>1</v>
          </cell>
        </row>
        <row r="22">
          <cell r="A22" t="str">
            <v>2.1.2.1.4 a</v>
          </cell>
          <cell r="B22" t="str">
            <v>ITkPix-fab wafers - 3D sing</v>
          </cell>
          <cell r="C22" t="str">
            <v>FEV2WAF</v>
          </cell>
          <cell r="D22" t="str">
            <v>FEs</v>
          </cell>
          <cell r="E22" t="str">
            <v>Single</v>
          </cell>
          <cell r="I22">
            <v>10.743456999599545</v>
          </cell>
          <cell r="J22" t="str">
            <v>C-FE</v>
          </cell>
          <cell r="K22" t="str">
            <v>3D-SINGLE</v>
          </cell>
          <cell r="M22">
            <v>0.35642930468093448</v>
          </cell>
          <cell r="N22" t="str">
            <v>L0+R0</v>
          </cell>
          <cell r="O22">
            <v>512</v>
          </cell>
          <cell r="P22">
            <v>0</v>
          </cell>
          <cell r="Q22">
            <v>1436.4699907554684</v>
          </cell>
          <cell r="R22">
            <v>10.260499933967631</v>
          </cell>
          <cell r="T22">
            <v>0</v>
          </cell>
          <cell r="U22">
            <v>0</v>
          </cell>
          <cell r="V22">
            <v>0</v>
          </cell>
          <cell r="W22">
            <v>0</v>
          </cell>
          <cell r="Y22">
            <v>0</v>
          </cell>
          <cell r="Z22">
            <v>0</v>
          </cell>
          <cell r="AA22">
            <v>0</v>
          </cell>
          <cell r="AB22">
            <v>0</v>
          </cell>
          <cell r="AC22">
            <v>0</v>
          </cell>
          <cell r="AD22">
            <v>0</v>
          </cell>
          <cell r="AE22">
            <v>0</v>
          </cell>
          <cell r="AF22">
            <v>10.743456999599545</v>
          </cell>
          <cell r="AI22">
            <v>1</v>
          </cell>
          <cell r="AQ22">
            <v>1</v>
          </cell>
        </row>
        <row r="23">
          <cell r="A23" t="str">
            <v>2.1.2.1.4 b</v>
          </cell>
          <cell r="B23" t="str">
            <v>ITkPix-fab wafers - 3D dual</v>
          </cell>
          <cell r="C23" t="str">
            <v>FEV2WAF</v>
          </cell>
          <cell r="D23" t="str">
            <v>FEs</v>
          </cell>
          <cell r="E23" t="str">
            <v>Dual</v>
          </cell>
          <cell r="J23" t="str">
            <v>C-FE</v>
          </cell>
          <cell r="K23" t="str">
            <v>3D-DUAL</v>
          </cell>
          <cell r="M23">
            <v>0.35642930468093448</v>
          </cell>
          <cell r="N23" t="str">
            <v>L0+R0</v>
          </cell>
          <cell r="O23">
            <v>384</v>
          </cell>
          <cell r="P23">
            <v>0</v>
          </cell>
          <cell r="Q23">
            <v>1077.3524930666013</v>
          </cell>
          <cell r="R23">
            <v>7.6953749504757232</v>
          </cell>
          <cell r="T23">
            <v>0</v>
          </cell>
          <cell r="U23">
            <v>0</v>
          </cell>
          <cell r="V23">
            <v>0</v>
          </cell>
          <cell r="W23">
            <v>0</v>
          </cell>
          <cell r="Y23">
            <v>0</v>
          </cell>
          <cell r="Z23">
            <v>0</v>
          </cell>
          <cell r="AA23">
            <v>0</v>
          </cell>
          <cell r="AB23">
            <v>0</v>
          </cell>
          <cell r="AC23">
            <v>0</v>
          </cell>
          <cell r="AD23">
            <v>0</v>
          </cell>
          <cell r="AE23">
            <v>0</v>
          </cell>
          <cell r="AF23">
            <v>0</v>
          </cell>
          <cell r="AI23">
            <v>1</v>
          </cell>
          <cell r="AQ23">
            <v>1</v>
          </cell>
        </row>
        <row r="24">
          <cell r="A24" t="str">
            <v>2.1.2.1.4 c</v>
          </cell>
          <cell r="B24" t="str">
            <v>ITkPix-fab wafers - 3D quad</v>
          </cell>
          <cell r="C24" t="str">
            <v>FEV2WAF</v>
          </cell>
          <cell r="D24" t="str">
            <v>FEs</v>
          </cell>
          <cell r="E24" t="str">
            <v>Quad</v>
          </cell>
          <cell r="J24" t="str">
            <v>C-FE</v>
          </cell>
          <cell r="K24" t="str">
            <v>3D-QUAD</v>
          </cell>
          <cell r="M24">
            <v>0.35642930468093448</v>
          </cell>
          <cell r="N24" t="str">
            <v>L0+R0</v>
          </cell>
          <cell r="O24">
            <v>512</v>
          </cell>
          <cell r="P24">
            <v>0</v>
          </cell>
          <cell r="Q24">
            <v>1436.4699907554684</v>
          </cell>
          <cell r="R24">
            <v>10.260499933967631</v>
          </cell>
          <cell r="T24">
            <v>0</v>
          </cell>
          <cell r="U24">
            <v>0</v>
          </cell>
          <cell r="V24">
            <v>0</v>
          </cell>
          <cell r="W24">
            <v>0</v>
          </cell>
          <cell r="Y24">
            <v>0</v>
          </cell>
          <cell r="Z24">
            <v>0</v>
          </cell>
          <cell r="AA24">
            <v>0</v>
          </cell>
          <cell r="AB24">
            <v>0</v>
          </cell>
          <cell r="AC24">
            <v>0</v>
          </cell>
          <cell r="AD24">
            <v>0</v>
          </cell>
          <cell r="AE24">
            <v>0</v>
          </cell>
          <cell r="AF24">
            <v>0</v>
          </cell>
          <cell r="AI24">
            <v>1</v>
          </cell>
          <cell r="AQ24">
            <v>1</v>
          </cell>
        </row>
        <row r="25">
          <cell r="A25" t="str">
            <v>2.1.2.1.4 d</v>
          </cell>
          <cell r="B25" t="str">
            <v>ITkPix-fab wafers - PL 100 quad</v>
          </cell>
          <cell r="C25" t="str">
            <v>FEV2WAF</v>
          </cell>
          <cell r="D25" t="str">
            <v>FEs</v>
          </cell>
          <cell r="E25" t="str">
            <v>Quad</v>
          </cell>
          <cell r="J25" t="str">
            <v>C-FE</v>
          </cell>
          <cell r="K25" t="str">
            <v>PL-100-QUAD</v>
          </cell>
          <cell r="M25">
            <v>0.35881079224004975</v>
          </cell>
          <cell r="N25" t="str">
            <v>L1+R1</v>
          </cell>
          <cell r="O25">
            <v>4976</v>
          </cell>
          <cell r="P25">
            <v>0</v>
          </cell>
          <cell r="Q25">
            <v>13868.033257681342</v>
          </cell>
          <cell r="R25">
            <v>99.057380412009579</v>
          </cell>
          <cell r="T25">
            <v>0</v>
          </cell>
          <cell r="U25">
            <v>0</v>
          </cell>
          <cell r="V25">
            <v>0</v>
          </cell>
          <cell r="W25">
            <v>0</v>
          </cell>
          <cell r="Y25">
            <v>0</v>
          </cell>
          <cell r="Z25">
            <v>0</v>
          </cell>
          <cell r="AA25">
            <v>0</v>
          </cell>
          <cell r="AB25">
            <v>0</v>
          </cell>
          <cell r="AC25">
            <v>0</v>
          </cell>
          <cell r="AD25">
            <v>0</v>
          </cell>
          <cell r="AE25">
            <v>0</v>
          </cell>
          <cell r="AF25">
            <v>0</v>
          </cell>
          <cell r="AI25">
            <v>1</v>
          </cell>
          <cell r="AQ25">
            <v>1</v>
          </cell>
        </row>
        <row r="26">
          <cell r="A26" t="str">
            <v>2.1.2.1.4 e</v>
          </cell>
          <cell r="B26" t="str">
            <v>ITkPix-fab wafers - PL dual</v>
          </cell>
          <cell r="C26" t="str">
            <v>FEV2WAF</v>
          </cell>
          <cell r="D26" t="str">
            <v>FEs</v>
          </cell>
          <cell r="E26" t="str">
            <v>Dual</v>
          </cell>
          <cell r="J26" t="str">
            <v>C-FE</v>
          </cell>
          <cell r="K26" t="str">
            <v>PL-150-DUAL</v>
          </cell>
          <cell r="M26">
            <v>0.40057104558041545</v>
          </cell>
          <cell r="O26">
            <v>0</v>
          </cell>
          <cell r="P26">
            <v>0</v>
          </cell>
          <cell r="Q26">
            <v>0</v>
          </cell>
          <cell r="R26">
            <v>0</v>
          </cell>
          <cell r="S26" t="str">
            <v>All</v>
          </cell>
          <cell r="T26">
            <v>6000</v>
          </cell>
          <cell r="U26">
            <v>0</v>
          </cell>
          <cell r="V26">
            <v>14978.616318376631</v>
          </cell>
          <cell r="W26">
            <v>106.99011655983308</v>
          </cell>
          <cell r="Y26">
            <v>0</v>
          </cell>
          <cell r="Z26">
            <v>0</v>
          </cell>
          <cell r="AA26">
            <v>0</v>
          </cell>
          <cell r="AB26">
            <v>0</v>
          </cell>
          <cell r="AC26">
            <v>0</v>
          </cell>
          <cell r="AD26">
            <v>0</v>
          </cell>
          <cell r="AE26">
            <v>0</v>
          </cell>
          <cell r="AF26">
            <v>0</v>
          </cell>
          <cell r="AI26">
            <v>1</v>
          </cell>
          <cell r="AQ26">
            <v>1</v>
          </cell>
        </row>
        <row r="27">
          <cell r="A27" t="str">
            <v>2.1.2.1.4 f</v>
          </cell>
          <cell r="B27" t="str">
            <v>ITkPix-fab wafers - PL quad</v>
          </cell>
          <cell r="C27" t="str">
            <v>FEV2WAF</v>
          </cell>
          <cell r="D27" t="str">
            <v>FEs</v>
          </cell>
          <cell r="E27" t="str">
            <v>Quad</v>
          </cell>
          <cell r="J27" t="str">
            <v>C-FE</v>
          </cell>
          <cell r="K27" t="str">
            <v>PL-150-QUAD</v>
          </cell>
          <cell r="M27">
            <v>0.36095412898455015</v>
          </cell>
          <cell r="O27">
            <v>0</v>
          </cell>
          <cell r="P27">
            <v>0</v>
          </cell>
          <cell r="Q27">
            <v>0</v>
          </cell>
          <cell r="R27">
            <v>0</v>
          </cell>
          <cell r="S27" t="str">
            <v>All</v>
          </cell>
          <cell r="T27">
            <v>11680</v>
          </cell>
          <cell r="U27">
            <v>0</v>
          </cell>
          <cell r="V27">
            <v>32358.68234243121</v>
          </cell>
          <cell r="W27">
            <v>231.13344530308007</v>
          </cell>
          <cell r="Y27">
            <v>0</v>
          </cell>
          <cell r="Z27">
            <v>0</v>
          </cell>
          <cell r="AA27">
            <v>0</v>
          </cell>
          <cell r="AB27">
            <v>0</v>
          </cell>
          <cell r="AC27">
            <v>0</v>
          </cell>
          <cell r="AD27">
            <v>0</v>
          </cell>
          <cell r="AE27">
            <v>0</v>
          </cell>
          <cell r="AF27">
            <v>0</v>
          </cell>
          <cell r="AI27">
            <v>1</v>
          </cell>
          <cell r="AQ27">
            <v>1</v>
          </cell>
        </row>
        <row r="28">
          <cell r="A28" t="str">
            <v>2.1.2.1.4 g</v>
          </cell>
          <cell r="B28" t="str">
            <v>ITkPix-fab wafers - PL quad end-cap</v>
          </cell>
          <cell r="C28" t="str">
            <v>FEV2WAF</v>
          </cell>
          <cell r="D28" t="str">
            <v>FEs</v>
          </cell>
          <cell r="E28" t="str">
            <v>Quad</v>
          </cell>
          <cell r="J28" t="str">
            <v>C-FE</v>
          </cell>
          <cell r="K28" t="str">
            <v>PL-150-EC</v>
          </cell>
          <cell r="M28">
            <v>0.37468737596748564</v>
          </cell>
          <cell r="O28">
            <v>0</v>
          </cell>
          <cell r="P28">
            <v>0</v>
          </cell>
          <cell r="Q28">
            <v>0</v>
          </cell>
          <cell r="R28">
            <v>0</v>
          </cell>
          <cell r="T28">
            <v>0</v>
          </cell>
          <cell r="U28">
            <v>0</v>
          </cell>
          <cell r="V28">
            <v>0</v>
          </cell>
          <cell r="W28">
            <v>0</v>
          </cell>
          <cell r="X28" t="str">
            <v>All</v>
          </cell>
          <cell r="Y28">
            <v>9120</v>
          </cell>
          <cell r="Z28">
            <v>0</v>
          </cell>
          <cell r="AA28">
            <v>24340.291626989347</v>
          </cell>
          <cell r="AB28">
            <v>173.85922590706676</v>
          </cell>
          <cell r="AC28">
            <v>0</v>
          </cell>
          <cell r="AD28">
            <v>0</v>
          </cell>
          <cell r="AE28">
            <v>0</v>
          </cell>
          <cell r="AF28">
            <v>0</v>
          </cell>
          <cell r="AI28">
            <v>1</v>
          </cell>
          <cell r="AQ28">
            <v>1</v>
          </cell>
        </row>
        <row r="29">
          <cell r="A29" t="str">
            <v>2.1.2.1.5</v>
          </cell>
          <cell r="B29" t="str">
            <v>Printed Circuit Boards for chip testing</v>
          </cell>
          <cell r="C29" t="str">
            <v>FEBOARDTST</v>
          </cell>
          <cell r="D29" t="str">
            <v>Custom</v>
          </cell>
          <cell r="E29" t="str">
            <v>Any</v>
          </cell>
          <cell r="I29">
            <v>200</v>
          </cell>
          <cell r="K29" t="str">
            <v>One</v>
          </cell>
          <cell r="M29">
            <v>1</v>
          </cell>
          <cell r="O29">
            <v>0</v>
          </cell>
          <cell r="P29">
            <v>0</v>
          </cell>
          <cell r="Q29">
            <v>0</v>
          </cell>
          <cell r="R29">
            <v>0</v>
          </cell>
          <cell r="T29">
            <v>0</v>
          </cell>
          <cell r="U29">
            <v>0</v>
          </cell>
          <cell r="V29">
            <v>0</v>
          </cell>
          <cell r="W29">
            <v>0</v>
          </cell>
          <cell r="Y29">
            <v>0</v>
          </cell>
          <cell r="Z29">
            <v>0</v>
          </cell>
          <cell r="AA29">
            <v>0</v>
          </cell>
          <cell r="AB29">
            <v>0</v>
          </cell>
          <cell r="AC29">
            <v>200</v>
          </cell>
          <cell r="AD29">
            <v>0</v>
          </cell>
          <cell r="AE29">
            <v>200</v>
          </cell>
          <cell r="AF29">
            <v>200</v>
          </cell>
          <cell r="AH29">
            <v>0.5</v>
          </cell>
          <cell r="AI29">
            <v>0.5</v>
          </cell>
          <cell r="AQ29">
            <v>1</v>
          </cell>
        </row>
        <row r="30">
          <cell r="A30" t="str">
            <v>2.1.2.1.6</v>
          </cell>
          <cell r="B30" t="str">
            <v>Probe Cards for Wafer Testing</v>
          </cell>
          <cell r="C30" t="str">
            <v>FEPROBE</v>
          </cell>
          <cell r="D30" t="str">
            <v>Custom</v>
          </cell>
          <cell r="E30" t="str">
            <v>Any</v>
          </cell>
          <cell r="I30">
            <v>10</v>
          </cell>
          <cell r="K30" t="str">
            <v>One</v>
          </cell>
          <cell r="M30">
            <v>1</v>
          </cell>
          <cell r="O30">
            <v>0</v>
          </cell>
          <cell r="P30">
            <v>0</v>
          </cell>
          <cell r="Q30">
            <v>0</v>
          </cell>
          <cell r="R30">
            <v>0</v>
          </cell>
          <cell r="T30">
            <v>0</v>
          </cell>
          <cell r="U30">
            <v>0</v>
          </cell>
          <cell r="V30">
            <v>0</v>
          </cell>
          <cell r="W30">
            <v>0</v>
          </cell>
          <cell r="Y30">
            <v>0</v>
          </cell>
          <cell r="Z30">
            <v>0</v>
          </cell>
          <cell r="AA30">
            <v>0</v>
          </cell>
          <cell r="AB30">
            <v>0</v>
          </cell>
          <cell r="AC30">
            <v>10</v>
          </cell>
          <cell r="AD30">
            <v>0</v>
          </cell>
          <cell r="AE30">
            <v>10</v>
          </cell>
          <cell r="AF30">
            <v>10</v>
          </cell>
          <cell r="AH30">
            <v>0.5</v>
          </cell>
          <cell r="AI30">
            <v>0.5</v>
          </cell>
          <cell r="AQ30">
            <v>1</v>
          </cell>
        </row>
        <row r="31">
          <cell r="A31" t="str">
            <v>2.1.2.1.7 a</v>
          </cell>
          <cell r="B31" t="str">
            <v>Wafer shippers</v>
          </cell>
          <cell r="C31" t="str">
            <v>FEWAFSHIP</v>
          </cell>
          <cell r="D31" t="str">
            <v>Custom</v>
          </cell>
          <cell r="E31" t="str">
            <v>Any</v>
          </cell>
          <cell r="I31">
            <v>75</v>
          </cell>
          <cell r="K31" t="str">
            <v>One</v>
          </cell>
          <cell r="M31">
            <v>1</v>
          </cell>
          <cell r="O31">
            <v>0</v>
          </cell>
          <cell r="P31">
            <v>0</v>
          </cell>
          <cell r="Q31">
            <v>0</v>
          </cell>
          <cell r="R31">
            <v>0</v>
          </cell>
          <cell r="T31">
            <v>0</v>
          </cell>
          <cell r="U31">
            <v>0</v>
          </cell>
          <cell r="V31">
            <v>0</v>
          </cell>
          <cell r="W31">
            <v>0</v>
          </cell>
          <cell r="Y31">
            <v>0</v>
          </cell>
          <cell r="Z31">
            <v>0</v>
          </cell>
          <cell r="AA31">
            <v>0</v>
          </cell>
          <cell r="AB31">
            <v>0</v>
          </cell>
          <cell r="AC31">
            <v>75</v>
          </cell>
          <cell r="AD31">
            <v>0</v>
          </cell>
          <cell r="AE31">
            <v>75</v>
          </cell>
          <cell r="AF31">
            <v>75</v>
          </cell>
          <cell r="AH31">
            <v>0.1</v>
          </cell>
          <cell r="AI31">
            <v>0.9</v>
          </cell>
          <cell r="AQ31">
            <v>1</v>
          </cell>
        </row>
        <row r="32">
          <cell r="A32" t="str">
            <v>2.1.2.1.7 b</v>
          </cell>
          <cell r="B32" t="str">
            <v>Chip shippers</v>
          </cell>
          <cell r="C32" t="str">
            <v>FECHIPSHIP</v>
          </cell>
          <cell r="D32" t="str">
            <v>Custom</v>
          </cell>
          <cell r="E32" t="str">
            <v>Any</v>
          </cell>
          <cell r="I32">
            <v>1600</v>
          </cell>
          <cell r="K32" t="str">
            <v>One</v>
          </cell>
          <cell r="M32">
            <v>1</v>
          </cell>
          <cell r="O32">
            <v>0</v>
          </cell>
          <cell r="P32">
            <v>0</v>
          </cell>
          <cell r="Q32">
            <v>0</v>
          </cell>
          <cell r="R32">
            <v>0</v>
          </cell>
          <cell r="T32">
            <v>0</v>
          </cell>
          <cell r="U32">
            <v>0</v>
          </cell>
          <cell r="V32">
            <v>0</v>
          </cell>
          <cell r="W32">
            <v>0</v>
          </cell>
          <cell r="Y32">
            <v>0</v>
          </cell>
          <cell r="Z32">
            <v>0</v>
          </cell>
          <cell r="AA32">
            <v>0</v>
          </cell>
          <cell r="AB32">
            <v>0</v>
          </cell>
          <cell r="AC32">
            <v>1600</v>
          </cell>
          <cell r="AD32">
            <v>0</v>
          </cell>
          <cell r="AE32">
            <v>1600</v>
          </cell>
          <cell r="AF32">
            <v>1600</v>
          </cell>
          <cell r="AH32">
            <v>0.1</v>
          </cell>
          <cell r="AI32">
            <v>0.9</v>
          </cell>
          <cell r="AQ32">
            <v>1</v>
          </cell>
        </row>
        <row r="33">
          <cell r="A33" t="str">
            <v>2.1.2.2</v>
          </cell>
          <cell r="B33" t="str">
            <v>Data concentrator chip</v>
          </cell>
        </row>
        <row r="34">
          <cell r="A34" t="str">
            <v>2.1.2.2.1</v>
          </cell>
          <cell r="B34" t="str">
            <v xml:space="preserve">Aggregator_V1 multi-project-wafer run </v>
          </cell>
          <cell r="C34" t="str">
            <v>CONCV1RUN</v>
          </cell>
          <cell r="D34" t="str">
            <v>Custom</v>
          </cell>
          <cell r="E34" t="str">
            <v>Any</v>
          </cell>
          <cell r="I34">
            <v>1</v>
          </cell>
          <cell r="K34" t="str">
            <v>One</v>
          </cell>
          <cell r="M34">
            <v>1</v>
          </cell>
          <cell r="O34">
            <v>0</v>
          </cell>
          <cell r="P34">
            <v>0</v>
          </cell>
          <cell r="Q34">
            <v>0</v>
          </cell>
          <cell r="R34">
            <v>0</v>
          </cell>
          <cell r="T34">
            <v>0</v>
          </cell>
          <cell r="U34">
            <v>0</v>
          </cell>
          <cell r="V34">
            <v>0</v>
          </cell>
          <cell r="W34">
            <v>0</v>
          </cell>
          <cell r="Y34">
            <v>0</v>
          </cell>
          <cell r="Z34">
            <v>0</v>
          </cell>
          <cell r="AA34">
            <v>0</v>
          </cell>
          <cell r="AB34">
            <v>0</v>
          </cell>
          <cell r="AC34">
            <v>1</v>
          </cell>
          <cell r="AD34">
            <v>0</v>
          </cell>
          <cell r="AE34">
            <v>1</v>
          </cell>
          <cell r="AF34">
            <v>1</v>
          </cell>
          <cell r="AH34">
            <v>1</v>
          </cell>
          <cell r="AQ34">
            <v>1</v>
          </cell>
        </row>
        <row r="35">
          <cell r="A35" t="str">
            <v>2.1.2.2.2</v>
          </cell>
          <cell r="B35" t="str">
            <v xml:space="preserve">Aggregator_V2 multi-project-wafer run </v>
          </cell>
          <cell r="C35" t="str">
            <v>CONCV2RUN</v>
          </cell>
          <cell r="D35" t="str">
            <v>Custom</v>
          </cell>
          <cell r="E35" t="str">
            <v>Any</v>
          </cell>
          <cell r="I35">
            <v>1</v>
          </cell>
          <cell r="K35" t="str">
            <v>One</v>
          </cell>
          <cell r="M35">
            <v>1</v>
          </cell>
          <cell r="O35">
            <v>0</v>
          </cell>
          <cell r="P35">
            <v>0</v>
          </cell>
          <cell r="Q35">
            <v>0</v>
          </cell>
          <cell r="R35">
            <v>0</v>
          </cell>
          <cell r="T35">
            <v>0</v>
          </cell>
          <cell r="U35">
            <v>0</v>
          </cell>
          <cell r="V35">
            <v>0</v>
          </cell>
          <cell r="W35">
            <v>0</v>
          </cell>
          <cell r="Y35">
            <v>0</v>
          </cell>
          <cell r="Z35">
            <v>0</v>
          </cell>
          <cell r="AA35">
            <v>0</v>
          </cell>
          <cell r="AB35">
            <v>0</v>
          </cell>
          <cell r="AC35">
            <v>1</v>
          </cell>
          <cell r="AD35">
            <v>0</v>
          </cell>
          <cell r="AE35">
            <v>1</v>
          </cell>
          <cell r="AF35">
            <v>1</v>
          </cell>
          <cell r="AI35">
            <v>1</v>
          </cell>
          <cell r="AQ35">
            <v>1</v>
          </cell>
        </row>
        <row r="36">
          <cell r="A36" t="str">
            <v>2.1.2.2.3</v>
          </cell>
          <cell r="B36" t="str">
            <v xml:space="preserve">Equalizer_V1 multi-project-wafer run </v>
          </cell>
          <cell r="C36" t="str">
            <v>EQUALV1RUN</v>
          </cell>
          <cell r="D36" t="str">
            <v>Custom</v>
          </cell>
          <cell r="E36" t="str">
            <v>Any</v>
          </cell>
          <cell r="I36">
            <v>1</v>
          </cell>
          <cell r="K36" t="str">
            <v>One</v>
          </cell>
          <cell r="M36">
            <v>1</v>
          </cell>
          <cell r="O36">
            <v>0</v>
          </cell>
          <cell r="P36">
            <v>0</v>
          </cell>
          <cell r="Q36">
            <v>0</v>
          </cell>
          <cell r="R36">
            <v>0</v>
          </cell>
          <cell r="T36">
            <v>0</v>
          </cell>
          <cell r="U36">
            <v>0</v>
          </cell>
          <cell r="V36">
            <v>0</v>
          </cell>
          <cell r="W36">
            <v>0</v>
          </cell>
          <cell r="Y36">
            <v>0</v>
          </cell>
          <cell r="Z36">
            <v>0</v>
          </cell>
          <cell r="AA36">
            <v>0</v>
          </cell>
          <cell r="AB36">
            <v>0</v>
          </cell>
          <cell r="AC36">
            <v>1</v>
          </cell>
          <cell r="AD36">
            <v>0</v>
          </cell>
          <cell r="AE36">
            <v>1</v>
          </cell>
          <cell r="AF36">
            <v>1</v>
          </cell>
          <cell r="AH36">
            <v>1</v>
          </cell>
          <cell r="AQ36">
            <v>1</v>
          </cell>
        </row>
        <row r="37">
          <cell r="A37" t="str">
            <v>2.1.2.2.4</v>
          </cell>
          <cell r="B37" t="str">
            <v xml:space="preserve">Equalizer_V2 multi-project-wafer run </v>
          </cell>
          <cell r="C37" t="str">
            <v>EQUALV2RUN</v>
          </cell>
          <cell r="D37" t="str">
            <v>Custom</v>
          </cell>
          <cell r="E37" t="str">
            <v>Any</v>
          </cell>
          <cell r="I37">
            <v>1</v>
          </cell>
          <cell r="K37" t="str">
            <v>One</v>
          </cell>
          <cell r="M37">
            <v>1</v>
          </cell>
          <cell r="O37">
            <v>0</v>
          </cell>
          <cell r="P37">
            <v>0</v>
          </cell>
          <cell r="Q37">
            <v>0</v>
          </cell>
          <cell r="R37">
            <v>0</v>
          </cell>
          <cell r="T37">
            <v>0</v>
          </cell>
          <cell r="U37">
            <v>0</v>
          </cell>
          <cell r="V37">
            <v>0</v>
          </cell>
          <cell r="W37">
            <v>0</v>
          </cell>
          <cell r="Y37">
            <v>0</v>
          </cell>
          <cell r="Z37">
            <v>0</v>
          </cell>
          <cell r="AA37">
            <v>0</v>
          </cell>
          <cell r="AB37">
            <v>0</v>
          </cell>
          <cell r="AC37">
            <v>1</v>
          </cell>
          <cell r="AD37">
            <v>0</v>
          </cell>
          <cell r="AE37">
            <v>1</v>
          </cell>
          <cell r="AF37">
            <v>1</v>
          </cell>
          <cell r="AI37">
            <v>1</v>
          </cell>
          <cell r="AQ37">
            <v>1</v>
          </cell>
        </row>
        <row r="38">
          <cell r="A38" t="str">
            <v>2.1.2.2.5</v>
          </cell>
          <cell r="B38" t="str">
            <v>Aggregator and Equalizer production</v>
          </cell>
          <cell r="C38" t="str">
            <v>CONCV2WAF</v>
          </cell>
          <cell r="D38" t="str">
            <v>Custom</v>
          </cell>
          <cell r="E38" t="str">
            <v>Any</v>
          </cell>
          <cell r="I38">
            <v>1</v>
          </cell>
          <cell r="K38" t="str">
            <v>One</v>
          </cell>
          <cell r="M38">
            <v>1</v>
          </cell>
          <cell r="O38">
            <v>0</v>
          </cell>
          <cell r="P38">
            <v>0</v>
          </cell>
          <cell r="Q38">
            <v>0</v>
          </cell>
          <cell r="R38">
            <v>0</v>
          </cell>
          <cell r="T38">
            <v>0</v>
          </cell>
          <cell r="U38">
            <v>0</v>
          </cell>
          <cell r="V38">
            <v>0</v>
          </cell>
          <cell r="W38">
            <v>0</v>
          </cell>
          <cell r="Y38">
            <v>0</v>
          </cell>
          <cell r="Z38">
            <v>0</v>
          </cell>
          <cell r="AA38">
            <v>0</v>
          </cell>
          <cell r="AB38">
            <v>0</v>
          </cell>
          <cell r="AC38">
            <v>1</v>
          </cell>
          <cell r="AD38">
            <v>0</v>
          </cell>
          <cell r="AE38">
            <v>1</v>
          </cell>
          <cell r="AF38">
            <v>1</v>
          </cell>
          <cell r="AJ38">
            <v>1</v>
          </cell>
          <cell r="AQ38">
            <v>1</v>
          </cell>
        </row>
        <row r="39">
          <cell r="A39" t="str">
            <v>2.1.2.2.6</v>
          </cell>
          <cell r="B39" t="str">
            <v>Testing PCBs</v>
          </cell>
          <cell r="C39" t="str">
            <v>CONCBOARDTST</v>
          </cell>
          <cell r="D39" t="str">
            <v>Custom</v>
          </cell>
          <cell r="E39" t="str">
            <v>Any</v>
          </cell>
          <cell r="I39">
            <v>50</v>
          </cell>
          <cell r="K39" t="str">
            <v>One</v>
          </cell>
          <cell r="M39">
            <v>1</v>
          </cell>
          <cell r="O39">
            <v>0</v>
          </cell>
          <cell r="P39">
            <v>0</v>
          </cell>
          <cell r="Q39">
            <v>0</v>
          </cell>
          <cell r="R39">
            <v>0</v>
          </cell>
          <cell r="T39">
            <v>0</v>
          </cell>
          <cell r="U39">
            <v>0</v>
          </cell>
          <cell r="V39">
            <v>0</v>
          </cell>
          <cell r="W39">
            <v>0</v>
          </cell>
          <cell r="Y39">
            <v>0</v>
          </cell>
          <cell r="Z39">
            <v>0</v>
          </cell>
          <cell r="AA39">
            <v>0</v>
          </cell>
          <cell r="AB39">
            <v>0</v>
          </cell>
          <cell r="AC39">
            <v>50</v>
          </cell>
          <cell r="AD39">
            <v>0</v>
          </cell>
          <cell r="AE39">
            <v>50</v>
          </cell>
          <cell r="AF39">
            <v>50</v>
          </cell>
          <cell r="AH39">
            <v>0.1</v>
          </cell>
          <cell r="AI39">
            <v>0.1</v>
          </cell>
          <cell r="AJ39">
            <v>0.8</v>
          </cell>
          <cell r="AQ39">
            <v>1</v>
          </cell>
        </row>
        <row r="40">
          <cell r="A40" t="str">
            <v>2.1.2.2.7</v>
          </cell>
          <cell r="B40" t="str">
            <v>Probe Cards</v>
          </cell>
          <cell r="C40" t="str">
            <v>CONCPROBE</v>
          </cell>
          <cell r="D40" t="str">
            <v>Custom</v>
          </cell>
          <cell r="E40" t="str">
            <v>Any</v>
          </cell>
          <cell r="I40">
            <v>2</v>
          </cell>
          <cell r="K40" t="str">
            <v>One</v>
          </cell>
          <cell r="M40">
            <v>1</v>
          </cell>
          <cell r="O40">
            <v>0</v>
          </cell>
          <cell r="P40">
            <v>0</v>
          </cell>
          <cell r="Q40">
            <v>0</v>
          </cell>
          <cell r="R40">
            <v>0</v>
          </cell>
          <cell r="T40">
            <v>0</v>
          </cell>
          <cell r="U40">
            <v>0</v>
          </cell>
          <cell r="V40">
            <v>0</v>
          </cell>
          <cell r="W40">
            <v>0</v>
          </cell>
          <cell r="Y40">
            <v>0</v>
          </cell>
          <cell r="Z40">
            <v>0</v>
          </cell>
          <cell r="AA40">
            <v>0</v>
          </cell>
          <cell r="AB40">
            <v>0</v>
          </cell>
          <cell r="AC40">
            <v>2</v>
          </cell>
          <cell r="AD40">
            <v>0</v>
          </cell>
          <cell r="AE40">
            <v>2</v>
          </cell>
          <cell r="AF40">
            <v>2</v>
          </cell>
          <cell r="AH40">
            <v>0.5</v>
          </cell>
          <cell r="AJ40">
            <v>0.5</v>
          </cell>
          <cell r="AQ40">
            <v>1</v>
          </cell>
        </row>
        <row r="41">
          <cell r="A41" t="str">
            <v>2.1.2.3</v>
          </cell>
          <cell r="B41" t="str">
            <v xml:space="preserve">PSPP chip and peripherals </v>
          </cell>
        </row>
        <row r="42">
          <cell r="A42" t="str">
            <v>2.1.2.3.1</v>
          </cell>
          <cell r="B42" t="str">
            <v>PSPP-v1 Engineering Run</v>
          </cell>
          <cell r="C42" t="str">
            <v>PSPV1RUN</v>
          </cell>
          <cell r="D42" t="str">
            <v>Custom</v>
          </cell>
          <cell r="E42" t="str">
            <v>Any</v>
          </cell>
          <cell r="I42">
            <v>1</v>
          </cell>
          <cell r="K42" t="str">
            <v>One</v>
          </cell>
          <cell r="M42">
            <v>1</v>
          </cell>
          <cell r="O42">
            <v>0</v>
          </cell>
          <cell r="P42">
            <v>0</v>
          </cell>
          <cell r="Q42">
            <v>0</v>
          </cell>
          <cell r="R42">
            <v>0</v>
          </cell>
          <cell r="T42">
            <v>0</v>
          </cell>
          <cell r="U42">
            <v>0</v>
          </cell>
          <cell r="V42">
            <v>0</v>
          </cell>
          <cell r="W42">
            <v>0</v>
          </cell>
          <cell r="Y42">
            <v>0</v>
          </cell>
          <cell r="Z42">
            <v>0</v>
          </cell>
          <cell r="AA42">
            <v>0</v>
          </cell>
          <cell r="AB42">
            <v>0</v>
          </cell>
          <cell r="AC42">
            <v>1</v>
          </cell>
          <cell r="AD42">
            <v>0</v>
          </cell>
          <cell r="AE42">
            <v>1</v>
          </cell>
          <cell r="AF42">
            <v>1</v>
          </cell>
          <cell r="AH42">
            <v>1</v>
          </cell>
          <cell r="AQ42">
            <v>1</v>
          </cell>
        </row>
        <row r="43">
          <cell r="A43" t="str">
            <v>2.1.2.3.2</v>
          </cell>
          <cell r="B43" t="str">
            <v>PSPP-v1 Wafers</v>
          </cell>
          <cell r="C43" t="str">
            <v>PSPV1WAF</v>
          </cell>
          <cell r="D43" t="str">
            <v>Custom</v>
          </cell>
          <cell r="E43" t="str">
            <v>Any</v>
          </cell>
          <cell r="I43">
            <v>24</v>
          </cell>
          <cell r="K43" t="str">
            <v>One</v>
          </cell>
          <cell r="M43">
            <v>1</v>
          </cell>
          <cell r="O43">
            <v>0</v>
          </cell>
          <cell r="P43">
            <v>0</v>
          </cell>
          <cell r="Q43">
            <v>0</v>
          </cell>
          <cell r="R43">
            <v>0</v>
          </cell>
          <cell r="T43">
            <v>0</v>
          </cell>
          <cell r="U43">
            <v>0</v>
          </cell>
          <cell r="V43">
            <v>0</v>
          </cell>
          <cell r="W43">
            <v>0</v>
          </cell>
          <cell r="Y43">
            <v>0</v>
          </cell>
          <cell r="Z43">
            <v>0</v>
          </cell>
          <cell r="AA43">
            <v>0</v>
          </cell>
          <cell r="AB43">
            <v>0</v>
          </cell>
          <cell r="AC43">
            <v>24</v>
          </cell>
          <cell r="AD43">
            <v>0</v>
          </cell>
          <cell r="AE43">
            <v>24</v>
          </cell>
          <cell r="AF43">
            <v>24</v>
          </cell>
          <cell r="AH43">
            <v>1</v>
          </cell>
          <cell r="AQ43">
            <v>1</v>
          </cell>
        </row>
        <row r="44">
          <cell r="A44" t="str">
            <v>2.1.2.3.3</v>
          </cell>
          <cell r="B44" t="str">
            <v>PSPP-v2 Engineering Run</v>
          </cell>
          <cell r="C44" t="str">
            <v>PSPV2RUN</v>
          </cell>
          <cell r="D44" t="str">
            <v>Custom</v>
          </cell>
          <cell r="E44" t="str">
            <v>Any</v>
          </cell>
          <cell r="I44">
            <v>0</v>
          </cell>
          <cell r="K44" t="str">
            <v>One</v>
          </cell>
          <cell r="M44">
            <v>1</v>
          </cell>
          <cell r="O44">
            <v>0</v>
          </cell>
          <cell r="P44">
            <v>0</v>
          </cell>
          <cell r="Q44">
            <v>0</v>
          </cell>
          <cell r="R44">
            <v>0</v>
          </cell>
          <cell r="T44">
            <v>0</v>
          </cell>
          <cell r="U44">
            <v>0</v>
          </cell>
          <cell r="V44">
            <v>0</v>
          </cell>
          <cell r="W44">
            <v>0</v>
          </cell>
          <cell r="Y44">
            <v>0</v>
          </cell>
          <cell r="Z44">
            <v>0</v>
          </cell>
          <cell r="AA44">
            <v>0</v>
          </cell>
          <cell r="AB44">
            <v>0</v>
          </cell>
          <cell r="AC44">
            <v>0</v>
          </cell>
          <cell r="AD44">
            <v>0</v>
          </cell>
          <cell r="AE44">
            <v>0</v>
          </cell>
          <cell r="AF44">
            <v>0</v>
          </cell>
          <cell r="AI44">
            <v>1</v>
          </cell>
          <cell r="AQ44">
            <v>1</v>
          </cell>
        </row>
        <row r="45">
          <cell r="A45" t="str">
            <v>2.1.2.3.4</v>
          </cell>
          <cell r="B45" t="str">
            <v>PSPP-fab Wafers</v>
          </cell>
          <cell r="C45" t="str">
            <v>PSPV2WAF</v>
          </cell>
          <cell r="D45" t="str">
            <v>Custom</v>
          </cell>
          <cell r="E45" t="str">
            <v>Any</v>
          </cell>
          <cell r="I45">
            <v>0</v>
          </cell>
          <cell r="K45" t="str">
            <v>One</v>
          </cell>
          <cell r="M45">
            <v>1</v>
          </cell>
          <cell r="O45">
            <v>0</v>
          </cell>
          <cell r="P45">
            <v>0</v>
          </cell>
          <cell r="Q45">
            <v>0</v>
          </cell>
          <cell r="R45">
            <v>0</v>
          </cell>
          <cell r="T45">
            <v>0</v>
          </cell>
          <cell r="U45">
            <v>0</v>
          </cell>
          <cell r="V45">
            <v>0</v>
          </cell>
          <cell r="W45">
            <v>0</v>
          </cell>
          <cell r="Y45">
            <v>0</v>
          </cell>
          <cell r="Z45">
            <v>0</v>
          </cell>
          <cell r="AA45">
            <v>0</v>
          </cell>
          <cell r="AB45">
            <v>0</v>
          </cell>
          <cell r="AC45">
            <v>0</v>
          </cell>
          <cell r="AD45">
            <v>0</v>
          </cell>
          <cell r="AE45">
            <v>0</v>
          </cell>
          <cell r="AF45">
            <v>0</v>
          </cell>
          <cell r="AI45">
            <v>1</v>
          </cell>
          <cell r="AQ45">
            <v>1</v>
          </cell>
        </row>
        <row r="46">
          <cell r="A46" t="str">
            <v>2.1.2.3.5</v>
          </cell>
          <cell r="B46" t="str">
            <v>PSPP PCB for chip testing</v>
          </cell>
          <cell r="C46" t="str">
            <v>PSPBOARDTST</v>
          </cell>
          <cell r="D46" t="str">
            <v>Custom</v>
          </cell>
          <cell r="E46" t="str">
            <v>Any</v>
          </cell>
          <cell r="I46">
            <v>30</v>
          </cell>
          <cell r="K46" t="str">
            <v>One</v>
          </cell>
          <cell r="M46">
            <v>1</v>
          </cell>
          <cell r="O46">
            <v>0</v>
          </cell>
          <cell r="P46">
            <v>0</v>
          </cell>
          <cell r="Q46">
            <v>0</v>
          </cell>
          <cell r="R46">
            <v>0</v>
          </cell>
          <cell r="T46">
            <v>0</v>
          </cell>
          <cell r="U46">
            <v>0</v>
          </cell>
          <cell r="V46">
            <v>0</v>
          </cell>
          <cell r="W46">
            <v>0</v>
          </cell>
          <cell r="Y46">
            <v>0</v>
          </cell>
          <cell r="Z46">
            <v>0</v>
          </cell>
          <cell r="AA46">
            <v>0</v>
          </cell>
          <cell r="AB46">
            <v>0</v>
          </cell>
          <cell r="AC46">
            <v>30</v>
          </cell>
          <cell r="AD46">
            <v>0</v>
          </cell>
          <cell r="AE46">
            <v>30</v>
          </cell>
          <cell r="AF46">
            <v>30</v>
          </cell>
          <cell r="AH46">
            <v>0.1</v>
          </cell>
          <cell r="AI46">
            <v>0.9</v>
          </cell>
          <cell r="AQ46">
            <v>1</v>
          </cell>
        </row>
        <row r="47">
          <cell r="A47" t="str">
            <v>2.1.2.3.6</v>
          </cell>
          <cell r="B47" t="str">
            <v>PSPP Probe Cards</v>
          </cell>
          <cell r="C47" t="str">
            <v>PSPPROBE</v>
          </cell>
          <cell r="D47" t="str">
            <v>Custom</v>
          </cell>
          <cell r="E47" t="str">
            <v>Any</v>
          </cell>
          <cell r="I47">
            <v>2</v>
          </cell>
          <cell r="K47" t="str">
            <v>One</v>
          </cell>
          <cell r="M47">
            <v>1</v>
          </cell>
          <cell r="O47">
            <v>0</v>
          </cell>
          <cell r="P47">
            <v>0</v>
          </cell>
          <cell r="Q47">
            <v>0</v>
          </cell>
          <cell r="R47">
            <v>0</v>
          </cell>
          <cell r="T47">
            <v>0</v>
          </cell>
          <cell r="U47">
            <v>0</v>
          </cell>
          <cell r="V47">
            <v>0</v>
          </cell>
          <cell r="W47">
            <v>0</v>
          </cell>
          <cell r="Y47">
            <v>0</v>
          </cell>
          <cell r="Z47">
            <v>0</v>
          </cell>
          <cell r="AA47">
            <v>0</v>
          </cell>
          <cell r="AB47">
            <v>0</v>
          </cell>
          <cell r="AC47">
            <v>2</v>
          </cell>
          <cell r="AD47">
            <v>0</v>
          </cell>
          <cell r="AE47">
            <v>2</v>
          </cell>
          <cell r="AF47">
            <v>2</v>
          </cell>
          <cell r="AH47">
            <v>0.5</v>
          </cell>
          <cell r="AI47">
            <v>0.5</v>
          </cell>
          <cell r="AQ47">
            <v>1</v>
          </cell>
        </row>
        <row r="48">
          <cell r="A48" t="str">
            <v>2.1.2.4</v>
          </cell>
          <cell r="B48" t="str">
            <v>DCS Controller Chip and peripherals</v>
          </cell>
        </row>
        <row r="49">
          <cell r="A49" t="str">
            <v>2.1.2.4.1</v>
          </cell>
          <cell r="B49" t="str">
            <v>DCS Controller-v1 Engineering Run</v>
          </cell>
          <cell r="C49" t="str">
            <v>DCSV1RUN</v>
          </cell>
          <cell r="D49" t="str">
            <v>Custom</v>
          </cell>
          <cell r="E49" t="str">
            <v>Any</v>
          </cell>
          <cell r="I49">
            <v>1</v>
          </cell>
          <cell r="K49" t="str">
            <v>One</v>
          </cell>
          <cell r="M49">
            <v>1</v>
          </cell>
          <cell r="O49">
            <v>0</v>
          </cell>
          <cell r="P49">
            <v>0</v>
          </cell>
          <cell r="Q49">
            <v>0</v>
          </cell>
          <cell r="R49">
            <v>0</v>
          </cell>
          <cell r="T49">
            <v>0</v>
          </cell>
          <cell r="U49">
            <v>0</v>
          </cell>
          <cell r="V49">
            <v>0</v>
          </cell>
          <cell r="W49">
            <v>0</v>
          </cell>
          <cell r="Y49">
            <v>0</v>
          </cell>
          <cell r="Z49">
            <v>0</v>
          </cell>
          <cell r="AA49">
            <v>0</v>
          </cell>
          <cell r="AB49">
            <v>0</v>
          </cell>
          <cell r="AC49">
            <v>1</v>
          </cell>
          <cell r="AD49">
            <v>0</v>
          </cell>
          <cell r="AE49">
            <v>1</v>
          </cell>
          <cell r="AF49">
            <v>1</v>
          </cell>
          <cell r="AG49">
            <v>1</v>
          </cell>
          <cell r="AQ49">
            <v>1</v>
          </cell>
        </row>
        <row r="50">
          <cell r="A50" t="str">
            <v>2.1.2.4.2</v>
          </cell>
          <cell r="B50" t="str">
            <v>DCS Controller-v2 Engineering Run</v>
          </cell>
          <cell r="C50" t="str">
            <v>DCSV2RUN</v>
          </cell>
          <cell r="D50" t="str">
            <v>Custom</v>
          </cell>
          <cell r="E50" t="str">
            <v>Any</v>
          </cell>
          <cell r="I50">
            <v>1</v>
          </cell>
          <cell r="K50" t="str">
            <v>One</v>
          </cell>
          <cell r="M50">
            <v>1</v>
          </cell>
          <cell r="O50">
            <v>0</v>
          </cell>
          <cell r="P50">
            <v>0</v>
          </cell>
          <cell r="Q50">
            <v>0</v>
          </cell>
          <cell r="R50">
            <v>0</v>
          </cell>
          <cell r="T50">
            <v>0</v>
          </cell>
          <cell r="U50">
            <v>0</v>
          </cell>
          <cell r="V50">
            <v>0</v>
          </cell>
          <cell r="W50">
            <v>0</v>
          </cell>
          <cell r="Y50">
            <v>0</v>
          </cell>
          <cell r="Z50">
            <v>0</v>
          </cell>
          <cell r="AA50">
            <v>0</v>
          </cell>
          <cell r="AB50">
            <v>0</v>
          </cell>
          <cell r="AC50">
            <v>1</v>
          </cell>
          <cell r="AD50">
            <v>0</v>
          </cell>
          <cell r="AE50">
            <v>1</v>
          </cell>
          <cell r="AF50">
            <v>1</v>
          </cell>
          <cell r="AH50">
            <v>0.5</v>
          </cell>
          <cell r="AI50">
            <v>0.5</v>
          </cell>
          <cell r="AQ50">
            <v>1</v>
          </cell>
        </row>
        <row r="51">
          <cell r="A51" t="str">
            <v>2.1.2.4.3</v>
          </cell>
          <cell r="B51" t="str">
            <v>DCS Controller-fab Wafers</v>
          </cell>
          <cell r="C51" t="str">
            <v>DCSV2WAF</v>
          </cell>
          <cell r="D51" t="str">
            <v>Custom</v>
          </cell>
          <cell r="E51" t="str">
            <v>Any</v>
          </cell>
          <cell r="I51">
            <v>0</v>
          </cell>
          <cell r="K51" t="str">
            <v>One</v>
          </cell>
          <cell r="M51">
            <v>1</v>
          </cell>
          <cell r="O51">
            <v>0</v>
          </cell>
          <cell r="P51">
            <v>0</v>
          </cell>
          <cell r="Q51">
            <v>0</v>
          </cell>
          <cell r="R51">
            <v>0</v>
          </cell>
          <cell r="T51">
            <v>0</v>
          </cell>
          <cell r="U51">
            <v>0</v>
          </cell>
          <cell r="V51">
            <v>0</v>
          </cell>
          <cell r="W51">
            <v>0</v>
          </cell>
          <cell r="Y51">
            <v>0</v>
          </cell>
          <cell r="Z51">
            <v>0</v>
          </cell>
          <cell r="AA51">
            <v>0</v>
          </cell>
          <cell r="AB51">
            <v>0</v>
          </cell>
          <cell r="AC51">
            <v>0</v>
          </cell>
          <cell r="AD51">
            <v>0</v>
          </cell>
          <cell r="AE51">
            <v>0</v>
          </cell>
          <cell r="AF51">
            <v>0</v>
          </cell>
        </row>
        <row r="52">
          <cell r="A52" t="str">
            <v>2.1.2.4.4</v>
          </cell>
          <cell r="B52" t="str">
            <v>DCS Controller PCB for chip testing</v>
          </cell>
          <cell r="C52" t="str">
            <v>DCSBOARDTST</v>
          </cell>
          <cell r="D52" t="str">
            <v>Custom</v>
          </cell>
          <cell r="E52" t="str">
            <v>Any</v>
          </cell>
          <cell r="I52">
            <v>30</v>
          </cell>
          <cell r="K52" t="str">
            <v>One</v>
          </cell>
          <cell r="M52">
            <v>1</v>
          </cell>
          <cell r="O52">
            <v>0</v>
          </cell>
          <cell r="P52">
            <v>0</v>
          </cell>
          <cell r="Q52">
            <v>0</v>
          </cell>
          <cell r="R52">
            <v>0</v>
          </cell>
          <cell r="T52">
            <v>0</v>
          </cell>
          <cell r="U52">
            <v>0</v>
          </cell>
          <cell r="V52">
            <v>0</v>
          </cell>
          <cell r="W52">
            <v>0</v>
          </cell>
          <cell r="Y52">
            <v>0</v>
          </cell>
          <cell r="Z52">
            <v>0</v>
          </cell>
          <cell r="AA52">
            <v>0</v>
          </cell>
          <cell r="AB52">
            <v>0</v>
          </cell>
          <cell r="AC52">
            <v>30</v>
          </cell>
          <cell r="AD52">
            <v>0</v>
          </cell>
          <cell r="AE52">
            <v>30</v>
          </cell>
          <cell r="AF52">
            <v>30</v>
          </cell>
          <cell r="AG52">
            <v>0.1</v>
          </cell>
          <cell r="AH52">
            <v>0.1</v>
          </cell>
          <cell r="AJ52">
            <v>0.8</v>
          </cell>
          <cell r="AQ52">
            <v>1</v>
          </cell>
        </row>
        <row r="53">
          <cell r="A53" t="str">
            <v>2.1.2.4.5</v>
          </cell>
          <cell r="B53" t="str">
            <v>DCS Controller Probe Cards</v>
          </cell>
          <cell r="C53" t="str">
            <v>DCSPROBE</v>
          </cell>
          <cell r="D53" t="str">
            <v>Custom</v>
          </cell>
          <cell r="E53" t="str">
            <v>Any</v>
          </cell>
          <cell r="I53">
            <v>2</v>
          </cell>
          <cell r="K53" t="str">
            <v>One</v>
          </cell>
          <cell r="M53">
            <v>1</v>
          </cell>
          <cell r="O53">
            <v>0</v>
          </cell>
          <cell r="P53">
            <v>0</v>
          </cell>
          <cell r="Q53">
            <v>0</v>
          </cell>
          <cell r="R53">
            <v>0</v>
          </cell>
          <cell r="T53">
            <v>0</v>
          </cell>
          <cell r="U53">
            <v>0</v>
          </cell>
          <cell r="V53">
            <v>0</v>
          </cell>
          <cell r="W53">
            <v>0</v>
          </cell>
          <cell r="Y53">
            <v>0</v>
          </cell>
          <cell r="Z53">
            <v>0</v>
          </cell>
          <cell r="AA53">
            <v>0</v>
          </cell>
          <cell r="AB53">
            <v>0</v>
          </cell>
          <cell r="AC53">
            <v>2</v>
          </cell>
          <cell r="AD53">
            <v>0</v>
          </cell>
          <cell r="AE53">
            <v>2</v>
          </cell>
          <cell r="AF53">
            <v>2</v>
          </cell>
          <cell r="AH53">
            <v>0.5</v>
          </cell>
          <cell r="AJ53">
            <v>0.5</v>
          </cell>
          <cell r="AQ53">
            <v>1</v>
          </cell>
        </row>
        <row r="54">
          <cell r="A54" t="str">
            <v>2.1.2.5</v>
          </cell>
          <cell r="B54" t="str">
            <v>Opto Amplifier AISC  (i.e. GBT-TIA)</v>
          </cell>
        </row>
        <row r="55">
          <cell r="A55" t="str">
            <v>2.1.2.6</v>
          </cell>
          <cell r="B55" t="str">
            <v>VECSEL  driver</v>
          </cell>
        </row>
        <row r="56">
          <cell r="A56" t="str">
            <v>2.1.3</v>
          </cell>
          <cell r="B56" t="str">
            <v>Hybridization and module assembly</v>
          </cell>
        </row>
        <row r="57">
          <cell r="A57" t="str">
            <v>2.1.3.1</v>
          </cell>
          <cell r="B57" t="str">
            <v>Bare module hybridization</v>
          </cell>
        </row>
        <row r="58">
          <cell r="A58" t="str">
            <v>2.1.3.1.a</v>
          </cell>
          <cell r="B58" t="str">
            <v>Bump deposition 3D single</v>
          </cell>
          <cell r="C58" t="str">
            <v>BUMPDEP</v>
          </cell>
          <cell r="D58" t="str">
            <v>FEs</v>
          </cell>
          <cell r="E58" t="str">
            <v>Single</v>
          </cell>
          <cell r="I58">
            <v>20.6</v>
          </cell>
          <cell r="J58" t="str">
            <v>C-FE</v>
          </cell>
          <cell r="K58" t="str">
            <v>3D-SINGLE</v>
          </cell>
          <cell r="M58">
            <v>0.35642930468093448</v>
          </cell>
          <cell r="N58" t="str">
            <v>L0+R0</v>
          </cell>
          <cell r="O58">
            <v>512</v>
          </cell>
          <cell r="P58">
            <v>117.50819672131148</v>
          </cell>
          <cell r="Q58">
            <v>1436.4699907554684</v>
          </cell>
          <cell r="R58">
            <v>11.099844196262714</v>
          </cell>
          <cell r="T58">
            <v>0</v>
          </cell>
          <cell r="U58">
            <v>0</v>
          </cell>
          <cell r="V58">
            <v>0</v>
          </cell>
          <cell r="W58">
            <v>0</v>
          </cell>
          <cell r="Y58">
            <v>0</v>
          </cell>
          <cell r="Z58">
            <v>0</v>
          </cell>
          <cell r="AA58">
            <v>0</v>
          </cell>
          <cell r="AB58">
            <v>0</v>
          </cell>
          <cell r="AC58">
            <v>0</v>
          </cell>
          <cell r="AD58">
            <v>0</v>
          </cell>
          <cell r="AE58">
            <v>0</v>
          </cell>
          <cell r="AF58">
            <v>20.6</v>
          </cell>
          <cell r="AI58">
            <v>0.10344827586206896</v>
          </cell>
          <cell r="AJ58">
            <v>0.44827586206896552</v>
          </cell>
          <cell r="AK58">
            <v>0.44827586206896552</v>
          </cell>
          <cell r="AQ58">
            <v>1</v>
          </cell>
        </row>
        <row r="59">
          <cell r="A59" t="str">
            <v>2.1.3.1.b</v>
          </cell>
          <cell r="B59" t="str">
            <v>Bump deposition 3D duals</v>
          </cell>
          <cell r="C59" t="str">
            <v>BUMPDEP</v>
          </cell>
          <cell r="D59" t="str">
            <v>FEs</v>
          </cell>
          <cell r="E59" t="str">
            <v>Dual</v>
          </cell>
          <cell r="I59">
            <v>10.74345699959963</v>
          </cell>
          <cell r="J59" t="str">
            <v>C-FE</v>
          </cell>
          <cell r="K59" t="str">
            <v>3D-DUAL</v>
          </cell>
          <cell r="M59">
            <v>0.35642930468093448</v>
          </cell>
          <cell r="N59" t="str">
            <v>L0+R0</v>
          </cell>
          <cell r="O59">
            <v>384</v>
          </cell>
          <cell r="P59">
            <v>88.131147540983619</v>
          </cell>
          <cell r="Q59">
            <v>1077.3524930666013</v>
          </cell>
          <cell r="R59">
            <v>8.3248831471970348</v>
          </cell>
          <cell r="T59">
            <v>0</v>
          </cell>
          <cell r="U59">
            <v>0</v>
          </cell>
          <cell r="V59">
            <v>0</v>
          </cell>
          <cell r="W59">
            <v>0</v>
          </cell>
          <cell r="Y59">
            <v>0</v>
          </cell>
          <cell r="Z59">
            <v>0</v>
          </cell>
          <cell r="AA59">
            <v>0</v>
          </cell>
          <cell r="AB59">
            <v>0</v>
          </cell>
          <cell r="AC59">
            <v>0</v>
          </cell>
          <cell r="AD59">
            <v>0</v>
          </cell>
          <cell r="AE59">
            <v>0</v>
          </cell>
          <cell r="AF59">
            <v>10.74345699959963</v>
          </cell>
          <cell r="AI59">
            <v>0.10344827586206896</v>
          </cell>
          <cell r="AJ59">
            <v>0.44827586206896552</v>
          </cell>
          <cell r="AK59">
            <v>0.44827586206896552</v>
          </cell>
          <cell r="AQ59">
            <v>1</v>
          </cell>
        </row>
        <row r="60">
          <cell r="A60" t="str">
            <v>2.1.3.1.c</v>
          </cell>
          <cell r="B60" t="str">
            <v>Bump deposition 3D quads</v>
          </cell>
          <cell r="C60" t="str">
            <v>BUMPDEP</v>
          </cell>
          <cell r="D60" t="str">
            <v>FEs</v>
          </cell>
          <cell r="E60" t="str">
            <v>Quad</v>
          </cell>
          <cell r="J60" t="str">
            <v>C-FE</v>
          </cell>
          <cell r="K60" t="str">
            <v>3D-QUAD</v>
          </cell>
          <cell r="M60">
            <v>0.35642930468093448</v>
          </cell>
          <cell r="N60" t="str">
            <v>L0+R0</v>
          </cell>
          <cell r="O60">
            <v>512</v>
          </cell>
          <cell r="P60">
            <v>117.50819672131148</v>
          </cell>
          <cell r="Q60">
            <v>1436.4699907554684</v>
          </cell>
          <cell r="R60">
            <v>11.099844196262714</v>
          </cell>
          <cell r="T60">
            <v>0</v>
          </cell>
          <cell r="U60">
            <v>0</v>
          </cell>
          <cell r="V60">
            <v>0</v>
          </cell>
          <cell r="W60">
            <v>0</v>
          </cell>
          <cell r="Y60">
            <v>0</v>
          </cell>
          <cell r="Z60">
            <v>0</v>
          </cell>
          <cell r="AA60">
            <v>0</v>
          </cell>
          <cell r="AB60">
            <v>0</v>
          </cell>
          <cell r="AC60">
            <v>0</v>
          </cell>
          <cell r="AD60">
            <v>0</v>
          </cell>
          <cell r="AE60">
            <v>0</v>
          </cell>
          <cell r="AF60">
            <v>0</v>
          </cell>
          <cell r="AI60">
            <v>0.10344827586206896</v>
          </cell>
          <cell r="AJ60">
            <v>0.44827586206896552</v>
          </cell>
          <cell r="AK60">
            <v>0.44827586206896552</v>
          </cell>
          <cell r="AQ60">
            <v>1</v>
          </cell>
        </row>
        <row r="61">
          <cell r="A61" t="str">
            <v>2.1.3.1.d</v>
          </cell>
          <cell r="B61" t="str">
            <v>Bump deposition Planar 100 quads</v>
          </cell>
          <cell r="C61" t="str">
            <v>BUMPDEP</v>
          </cell>
          <cell r="D61" t="str">
            <v>FEs</v>
          </cell>
          <cell r="E61" t="str">
            <v>Quad</v>
          </cell>
          <cell r="J61" t="str">
            <v>C-FE</v>
          </cell>
          <cell r="K61" t="str">
            <v>PL-100-QUAD</v>
          </cell>
          <cell r="M61">
            <v>0.35881079224004975</v>
          </cell>
          <cell r="N61" t="str">
            <v>L1+R1</v>
          </cell>
          <cell r="O61">
            <v>4976</v>
          </cell>
          <cell r="P61">
            <v>1142.032786885246</v>
          </cell>
          <cell r="Q61">
            <v>13868.033257681342</v>
          </cell>
          <cell r="R61">
            <v>107.2147574611899</v>
          </cell>
          <cell r="T61">
            <v>0</v>
          </cell>
          <cell r="U61">
            <v>0</v>
          </cell>
          <cell r="V61">
            <v>0</v>
          </cell>
          <cell r="W61">
            <v>0</v>
          </cell>
          <cell r="Y61">
            <v>0</v>
          </cell>
          <cell r="Z61">
            <v>0</v>
          </cell>
          <cell r="AA61">
            <v>0</v>
          </cell>
          <cell r="AB61">
            <v>0</v>
          </cell>
          <cell r="AC61">
            <v>0</v>
          </cell>
          <cell r="AD61">
            <v>0</v>
          </cell>
          <cell r="AE61">
            <v>0</v>
          </cell>
          <cell r="AF61">
            <v>0</v>
          </cell>
          <cell r="AI61">
            <v>0.10344827586206896</v>
          </cell>
          <cell r="AJ61">
            <v>0.44827586206896552</v>
          </cell>
          <cell r="AK61">
            <v>0.44827586206896552</v>
          </cell>
          <cell r="AQ61">
            <v>1</v>
          </cell>
        </row>
        <row r="62">
          <cell r="A62" t="str">
            <v>2.1.3.1.e</v>
          </cell>
          <cell r="B62" t="str">
            <v>Bump deposition Planar duals</v>
          </cell>
          <cell r="C62" t="str">
            <v>BUMPDEP</v>
          </cell>
          <cell r="D62" t="str">
            <v>FEs</v>
          </cell>
          <cell r="E62" t="str">
            <v>Dual</v>
          </cell>
          <cell r="J62" t="str">
            <v>C-FE</v>
          </cell>
          <cell r="K62" t="str">
            <v>PL-150-DUAL</v>
          </cell>
          <cell r="M62">
            <v>0.40057104558041545</v>
          </cell>
          <cell r="O62">
            <v>0</v>
          </cell>
          <cell r="P62">
            <v>0</v>
          </cell>
          <cell r="Q62">
            <v>0</v>
          </cell>
          <cell r="R62">
            <v>0</v>
          </cell>
          <cell r="S62" t="str">
            <v>All</v>
          </cell>
          <cell r="T62">
            <v>6000</v>
          </cell>
          <cell r="U62">
            <v>1377.0491803278687</v>
          </cell>
          <cell r="V62">
            <v>14978.616318376631</v>
          </cell>
          <cell r="W62">
            <v>116.82618213360358</v>
          </cell>
          <cell r="Y62">
            <v>0</v>
          </cell>
          <cell r="Z62">
            <v>0</v>
          </cell>
          <cell r="AA62">
            <v>0</v>
          </cell>
          <cell r="AB62">
            <v>0</v>
          </cell>
          <cell r="AC62">
            <v>0</v>
          </cell>
          <cell r="AD62">
            <v>0</v>
          </cell>
          <cell r="AE62">
            <v>0</v>
          </cell>
          <cell r="AF62">
            <v>0</v>
          </cell>
          <cell r="AI62">
            <v>0.10344827586206896</v>
          </cell>
          <cell r="AJ62">
            <v>0.44827586206896552</v>
          </cell>
          <cell r="AK62">
            <v>0.44827586206896552</v>
          </cell>
          <cell r="AQ62">
            <v>1</v>
          </cell>
        </row>
        <row r="63">
          <cell r="A63" t="str">
            <v>2.1.3.1.f</v>
          </cell>
          <cell r="B63" t="str">
            <v>Bump deposition Planar quads</v>
          </cell>
          <cell r="C63" t="str">
            <v>BUMPDEP</v>
          </cell>
          <cell r="D63" t="str">
            <v>FEs</v>
          </cell>
          <cell r="E63" t="str">
            <v>Quad</v>
          </cell>
          <cell r="J63" t="str">
            <v>C-FE</v>
          </cell>
          <cell r="K63" t="str">
            <v>PL-150-QUAD</v>
          </cell>
          <cell r="M63">
            <v>0.36095412898455015</v>
          </cell>
          <cell r="O63">
            <v>0</v>
          </cell>
          <cell r="P63">
            <v>0</v>
          </cell>
          <cell r="Q63">
            <v>0</v>
          </cell>
          <cell r="R63">
            <v>0</v>
          </cell>
          <cell r="S63" t="str">
            <v>All</v>
          </cell>
          <cell r="T63">
            <v>11680</v>
          </cell>
          <cell r="U63">
            <v>2680.655737704918</v>
          </cell>
          <cell r="V63">
            <v>32358.68234243121</v>
          </cell>
          <cell r="W63">
            <v>250.28098628668661</v>
          </cell>
          <cell r="Y63">
            <v>0</v>
          </cell>
          <cell r="Z63">
            <v>0</v>
          </cell>
          <cell r="AA63">
            <v>0</v>
          </cell>
          <cell r="AB63">
            <v>0</v>
          </cell>
          <cell r="AC63">
            <v>0</v>
          </cell>
          <cell r="AD63">
            <v>0</v>
          </cell>
          <cell r="AE63">
            <v>0</v>
          </cell>
          <cell r="AF63">
            <v>0</v>
          </cell>
          <cell r="AI63">
            <v>0.10344827586206896</v>
          </cell>
          <cell r="AJ63">
            <v>0.44827586206896552</v>
          </cell>
          <cell r="AK63">
            <v>0.44827586206896552</v>
          </cell>
          <cell r="AQ63">
            <v>1</v>
          </cell>
        </row>
        <row r="64">
          <cell r="A64" t="str">
            <v>2.1.3.1.g</v>
          </cell>
          <cell r="B64" t="str">
            <v>Bump deposition Planar quads endcaps</v>
          </cell>
          <cell r="C64" t="str">
            <v>BUMPDEP</v>
          </cell>
          <cell r="D64" t="str">
            <v>FEs</v>
          </cell>
          <cell r="E64" t="str">
            <v>Quad</v>
          </cell>
          <cell r="J64" t="str">
            <v>C-FE</v>
          </cell>
          <cell r="K64" t="str">
            <v>PL-150-EC</v>
          </cell>
          <cell r="M64">
            <v>0.37468737596748564</v>
          </cell>
          <cell r="O64">
            <v>0</v>
          </cell>
          <cell r="P64">
            <v>0</v>
          </cell>
          <cell r="Q64">
            <v>0</v>
          </cell>
          <cell r="R64">
            <v>0</v>
          </cell>
          <cell r="T64">
            <v>0</v>
          </cell>
          <cell r="U64">
            <v>0</v>
          </cell>
          <cell r="V64">
            <v>0</v>
          </cell>
          <cell r="W64">
            <v>0</v>
          </cell>
          <cell r="X64" t="str">
            <v>All</v>
          </cell>
          <cell r="Y64">
            <v>9120</v>
          </cell>
          <cell r="Z64">
            <v>2093.1147540983607</v>
          </cell>
          <cell r="AA64">
            <v>24340.291626989347</v>
          </cell>
          <cell r="AB64">
            <v>188.81004557919792</v>
          </cell>
          <cell r="AC64">
            <v>0</v>
          </cell>
          <cell r="AD64">
            <v>0</v>
          </cell>
          <cell r="AE64">
            <v>0</v>
          </cell>
          <cell r="AF64">
            <v>0</v>
          </cell>
          <cell r="AI64">
            <v>0.10344827586206896</v>
          </cell>
          <cell r="AJ64">
            <v>0.44827586206896552</v>
          </cell>
          <cell r="AK64">
            <v>0.44827586206896552</v>
          </cell>
          <cell r="AQ64">
            <v>1</v>
          </cell>
        </row>
        <row r="65">
          <cell r="A65" t="str">
            <v>2.1.3.1.h</v>
          </cell>
          <cell r="B65" t="str">
            <v>Sensor UBM 3D</v>
          </cell>
          <cell r="C65" t="str">
            <v>UBM</v>
          </cell>
          <cell r="D65" t="str">
            <v>FEs</v>
          </cell>
          <cell r="E65" t="str">
            <v>Any</v>
          </cell>
          <cell r="J65" t="str">
            <v>C-SENS</v>
          </cell>
          <cell r="K65" t="str">
            <v>3D-SINGLE</v>
          </cell>
          <cell r="M65">
            <v>0.30138112043771853</v>
          </cell>
          <cell r="N65" t="str">
            <v>L0+R0</v>
          </cell>
          <cell r="O65">
            <v>1408</v>
          </cell>
          <cell r="P65">
            <v>140.80000000000001</v>
          </cell>
          <cell r="Q65">
            <v>4671.8254877911904</v>
          </cell>
          <cell r="R65">
            <v>293</v>
          </cell>
          <cell r="T65">
            <v>0</v>
          </cell>
          <cell r="U65">
            <v>0</v>
          </cell>
          <cell r="V65">
            <v>0</v>
          </cell>
          <cell r="W65">
            <v>0</v>
          </cell>
          <cell r="Y65">
            <v>0</v>
          </cell>
          <cell r="Z65">
            <v>0</v>
          </cell>
          <cell r="AA65">
            <v>0</v>
          </cell>
          <cell r="AB65">
            <v>0</v>
          </cell>
          <cell r="AC65">
            <v>0</v>
          </cell>
          <cell r="AD65">
            <v>0</v>
          </cell>
          <cell r="AE65">
            <v>0</v>
          </cell>
          <cell r="AF65">
            <v>0</v>
          </cell>
          <cell r="AH65">
            <v>2.3454157782515989E-2</v>
          </cell>
          <cell r="AI65">
            <v>2.3454157782515989E-2</v>
          </cell>
          <cell r="AJ65">
            <v>0.47654584221748397</v>
          </cell>
          <cell r="AK65">
            <v>0.47654584221748397</v>
          </cell>
          <cell r="AQ65">
            <v>0.99999999999999989</v>
          </cell>
        </row>
        <row r="66">
          <cell r="A66" t="str">
            <v>2.1.3.1.k</v>
          </cell>
          <cell r="B66" t="str">
            <v>Sensor UBM Planar 100 quads</v>
          </cell>
          <cell r="C66" t="str">
            <v>UBM</v>
          </cell>
          <cell r="D66" t="str">
            <v>FEs</v>
          </cell>
          <cell r="E66" t="str">
            <v>Quad</v>
          </cell>
          <cell r="J66" t="str">
            <v>C-SENS</v>
          </cell>
          <cell r="K66" t="str">
            <v>PL-100-QUAD</v>
          </cell>
          <cell r="M66">
            <v>0.48543168441104234</v>
          </cell>
          <cell r="N66" t="str">
            <v>L1+R1</v>
          </cell>
          <cell r="O66">
            <v>4976</v>
          </cell>
          <cell r="P66">
            <v>497.6</v>
          </cell>
          <cell r="Q66">
            <v>10250.669990849919</v>
          </cell>
          <cell r="R66">
            <v>538</v>
          </cell>
          <cell r="T66">
            <v>0</v>
          </cell>
          <cell r="U66">
            <v>0</v>
          </cell>
          <cell r="V66">
            <v>0</v>
          </cell>
          <cell r="W66">
            <v>0</v>
          </cell>
          <cell r="Y66">
            <v>0</v>
          </cell>
          <cell r="Z66">
            <v>0</v>
          </cell>
          <cell r="AA66">
            <v>0</v>
          </cell>
          <cell r="AB66">
            <v>0</v>
          </cell>
          <cell r="AC66">
            <v>0</v>
          </cell>
          <cell r="AD66">
            <v>0</v>
          </cell>
          <cell r="AE66">
            <v>0</v>
          </cell>
          <cell r="AF66">
            <v>0</v>
          </cell>
          <cell r="AH66">
            <v>2.3454157782515989E-2</v>
          </cell>
          <cell r="AI66">
            <v>2.3454157782515989E-2</v>
          </cell>
          <cell r="AJ66">
            <v>0.47654584221748397</v>
          </cell>
          <cell r="AK66">
            <v>0.47654584221748397</v>
          </cell>
          <cell r="AQ66">
            <v>0.99999999999999989</v>
          </cell>
        </row>
        <row r="67">
          <cell r="A67" t="str">
            <v>2.1.3.1.l</v>
          </cell>
          <cell r="B67" t="str">
            <v>Sensor UBM Planar duals</v>
          </cell>
          <cell r="C67" t="str">
            <v>UBM</v>
          </cell>
          <cell r="D67" t="str">
            <v>FEs</v>
          </cell>
          <cell r="E67" t="str">
            <v>Dual</v>
          </cell>
          <cell r="J67" t="str">
            <v>C-SENS</v>
          </cell>
          <cell r="K67" t="str">
            <v>PL-150-DUAL</v>
          </cell>
          <cell r="M67">
            <v>0.54192873120801677</v>
          </cell>
          <cell r="O67">
            <v>0</v>
          </cell>
          <cell r="P67">
            <v>0</v>
          </cell>
          <cell r="Q67">
            <v>0</v>
          </cell>
          <cell r="R67">
            <v>0</v>
          </cell>
          <cell r="S67" t="str">
            <v>All</v>
          </cell>
          <cell r="T67">
            <v>6000</v>
          </cell>
          <cell r="U67">
            <v>600</v>
          </cell>
          <cell r="V67">
            <v>11071.566526147011</v>
          </cell>
          <cell r="W67">
            <v>450</v>
          </cell>
          <cell r="Y67">
            <v>0</v>
          </cell>
          <cell r="Z67">
            <v>0</v>
          </cell>
          <cell r="AA67">
            <v>0</v>
          </cell>
          <cell r="AB67">
            <v>0</v>
          </cell>
          <cell r="AC67">
            <v>0</v>
          </cell>
          <cell r="AD67">
            <v>0</v>
          </cell>
          <cell r="AE67">
            <v>0</v>
          </cell>
          <cell r="AF67">
            <v>0</v>
          </cell>
          <cell r="AH67">
            <v>2.3454157782515989E-2</v>
          </cell>
          <cell r="AI67">
            <v>2.3454157782515989E-2</v>
          </cell>
          <cell r="AJ67">
            <v>0.47654584221748397</v>
          </cell>
          <cell r="AK67">
            <v>0.47654584221748397</v>
          </cell>
          <cell r="AQ67">
            <v>0.99999999999999989</v>
          </cell>
        </row>
        <row r="68">
          <cell r="A68" t="str">
            <v>2.1.3.1.m</v>
          </cell>
          <cell r="B68" t="str">
            <v>Sensor UBM Planar quads</v>
          </cell>
          <cell r="C68" t="str">
            <v>UBM</v>
          </cell>
          <cell r="D68" t="str">
            <v>FEs</v>
          </cell>
          <cell r="E68" t="str">
            <v>Quad</v>
          </cell>
          <cell r="J68" t="str">
            <v>C-SENS</v>
          </cell>
          <cell r="K68" t="str">
            <v>PL-150-QUAD</v>
          </cell>
          <cell r="M68">
            <v>0.48833138416546557</v>
          </cell>
          <cell r="O68">
            <v>0</v>
          </cell>
          <cell r="P68">
            <v>0</v>
          </cell>
          <cell r="Q68">
            <v>0</v>
          </cell>
          <cell r="R68">
            <v>0</v>
          </cell>
          <cell r="S68" t="str">
            <v>All</v>
          </cell>
          <cell r="T68">
            <v>11680</v>
          </cell>
          <cell r="U68">
            <v>1168</v>
          </cell>
          <cell r="V68">
            <v>23918.184205916947</v>
          </cell>
          <cell r="W68">
            <v>1142</v>
          </cell>
          <cell r="Y68">
            <v>0</v>
          </cell>
          <cell r="Z68">
            <v>0</v>
          </cell>
          <cell r="AA68">
            <v>0</v>
          </cell>
          <cell r="AB68">
            <v>0</v>
          </cell>
          <cell r="AC68">
            <v>0</v>
          </cell>
          <cell r="AD68">
            <v>0</v>
          </cell>
          <cell r="AE68">
            <v>0</v>
          </cell>
          <cell r="AF68">
            <v>0</v>
          </cell>
          <cell r="AH68">
            <v>2.3454157782515989E-2</v>
          </cell>
          <cell r="AI68">
            <v>2.3454157782515989E-2</v>
          </cell>
          <cell r="AJ68">
            <v>0.47654584221748397</v>
          </cell>
          <cell r="AK68">
            <v>0.47654584221748397</v>
          </cell>
          <cell r="AQ68">
            <v>0.99999999999999989</v>
          </cell>
        </row>
        <row r="69">
          <cell r="A69" t="str">
            <v>2.1.3.1.n</v>
          </cell>
          <cell r="B69" t="str">
            <v>Sensor UBM Planar quads endcaps</v>
          </cell>
          <cell r="C69" t="str">
            <v>UBM</v>
          </cell>
          <cell r="D69" t="str">
            <v>FEs</v>
          </cell>
          <cell r="E69" t="str">
            <v>Quad</v>
          </cell>
          <cell r="J69" t="str">
            <v>C-SENS</v>
          </cell>
          <cell r="K69" t="str">
            <v>PL-150-EC</v>
          </cell>
          <cell r="M69">
            <v>0.50691096248232748</v>
          </cell>
          <cell r="O69">
            <v>0</v>
          </cell>
          <cell r="P69">
            <v>0</v>
          </cell>
          <cell r="Q69">
            <v>0</v>
          </cell>
          <cell r="R69">
            <v>0</v>
          </cell>
          <cell r="T69">
            <v>0</v>
          </cell>
          <cell r="U69">
            <v>0</v>
          </cell>
          <cell r="V69">
            <v>0</v>
          </cell>
          <cell r="W69">
            <v>0</v>
          </cell>
          <cell r="X69" t="str">
            <v>All</v>
          </cell>
          <cell r="Y69">
            <v>9120</v>
          </cell>
          <cell r="Z69">
            <v>912</v>
          </cell>
          <cell r="AA69">
            <v>17991.325252347353</v>
          </cell>
          <cell r="AB69">
            <v>860</v>
          </cell>
          <cell r="AC69">
            <v>0</v>
          </cell>
          <cell r="AD69">
            <v>0</v>
          </cell>
          <cell r="AE69">
            <v>0</v>
          </cell>
          <cell r="AF69">
            <v>0</v>
          </cell>
          <cell r="AH69">
            <v>2.3454157782515989E-2</v>
          </cell>
          <cell r="AI69">
            <v>2.3454157782515989E-2</v>
          </cell>
          <cell r="AJ69">
            <v>0.47654584221748397</v>
          </cell>
          <cell r="AK69">
            <v>0.47654584221748397</v>
          </cell>
          <cell r="AQ69">
            <v>0.99999999999999989</v>
          </cell>
        </row>
        <row r="70">
          <cell r="A70" t="str">
            <v>2.1.3.1.o</v>
          </cell>
          <cell r="B70" t="str">
            <v>Flip chip 3D single</v>
          </cell>
          <cell r="C70" t="str">
            <v>FLIPSING</v>
          </cell>
          <cell r="D70" t="str">
            <v>FEs</v>
          </cell>
          <cell r="E70" t="str">
            <v>Single</v>
          </cell>
          <cell r="J70" t="str">
            <v>C-BAREMOD</v>
          </cell>
          <cell r="K70" t="str">
            <v>3D-SINGLE</v>
          </cell>
          <cell r="M70">
            <v>0.64808335819755003</v>
          </cell>
          <cell r="N70" t="str">
            <v>L0+R0</v>
          </cell>
          <cell r="O70">
            <v>512</v>
          </cell>
          <cell r="P70">
            <v>51.2</v>
          </cell>
          <cell r="Q70">
            <v>790.02182901899357</v>
          </cell>
          <cell r="R70">
            <v>843</v>
          </cell>
          <cell r="T70">
            <v>0</v>
          </cell>
          <cell r="U70">
            <v>0</v>
          </cell>
          <cell r="V70">
            <v>0</v>
          </cell>
          <cell r="W70">
            <v>0</v>
          </cell>
          <cell r="Y70">
            <v>0</v>
          </cell>
          <cell r="Z70">
            <v>0</v>
          </cell>
          <cell r="AA70">
            <v>0</v>
          </cell>
          <cell r="AB70">
            <v>0</v>
          </cell>
          <cell r="AC70">
            <v>0</v>
          </cell>
          <cell r="AD70">
            <v>0</v>
          </cell>
          <cell r="AE70">
            <v>0</v>
          </cell>
          <cell r="AF70">
            <v>0</v>
          </cell>
          <cell r="AI70">
            <v>6.3353500474210858E-2</v>
          </cell>
          <cell r="AJ70">
            <v>0.40141992836819529</v>
          </cell>
          <cell r="AK70">
            <v>0.53522657115759376</v>
          </cell>
          <cell r="AQ70">
            <v>0.99999999999999989</v>
          </cell>
        </row>
        <row r="71">
          <cell r="A71" t="str">
            <v>2.1.3.1.p</v>
          </cell>
          <cell r="B71" t="str">
            <v>Flip chip 3D dual</v>
          </cell>
          <cell r="C71" t="str">
            <v>FLIPSING</v>
          </cell>
          <cell r="D71" t="str">
            <v>FEs</v>
          </cell>
          <cell r="E71" t="str">
            <v>Dual</v>
          </cell>
          <cell r="J71" t="str">
            <v>C-BAREMOD</v>
          </cell>
          <cell r="K71" t="str">
            <v>3D-DUAL</v>
          </cell>
          <cell r="M71">
            <v>0.64808335819755003</v>
          </cell>
          <cell r="N71" t="str">
            <v>L0+R0</v>
          </cell>
          <cell r="O71">
            <v>384</v>
          </cell>
          <cell r="P71">
            <v>38.400000000000006</v>
          </cell>
          <cell r="Q71">
            <v>592.51637176424515</v>
          </cell>
          <cell r="R71">
            <v>634</v>
          </cell>
          <cell r="T71">
            <v>0</v>
          </cell>
          <cell r="U71">
            <v>0</v>
          </cell>
          <cell r="V71">
            <v>0</v>
          </cell>
          <cell r="W71">
            <v>0</v>
          </cell>
          <cell r="Y71">
            <v>0</v>
          </cell>
          <cell r="Z71">
            <v>0</v>
          </cell>
          <cell r="AA71">
            <v>0</v>
          </cell>
          <cell r="AB71">
            <v>0</v>
          </cell>
          <cell r="AC71">
            <v>0</v>
          </cell>
          <cell r="AD71">
            <v>0</v>
          </cell>
          <cell r="AE71">
            <v>0</v>
          </cell>
          <cell r="AF71">
            <v>0</v>
          </cell>
          <cell r="AI71">
            <v>6.3353500474210858E-2</v>
          </cell>
          <cell r="AJ71">
            <v>0.40141992836819529</v>
          </cell>
          <cell r="AK71">
            <v>0.53522657115759376</v>
          </cell>
          <cell r="AQ71">
            <v>0.99999999999999989</v>
          </cell>
        </row>
        <row r="72">
          <cell r="A72" t="str">
            <v>2.1.3.1.q</v>
          </cell>
          <cell r="B72" t="str">
            <v>Flip-chip 3D quads</v>
          </cell>
          <cell r="C72" t="str">
            <v>FLIPSING</v>
          </cell>
          <cell r="D72" t="str">
            <v>FEs</v>
          </cell>
          <cell r="E72" t="str">
            <v>Quad</v>
          </cell>
          <cell r="J72" t="str">
            <v>C-BAREMOD</v>
          </cell>
          <cell r="K72" t="str">
            <v>3D-QUAD</v>
          </cell>
          <cell r="M72">
            <v>0.64808335819755003</v>
          </cell>
          <cell r="N72" t="str">
            <v>L0+R0</v>
          </cell>
          <cell r="O72">
            <v>512</v>
          </cell>
          <cell r="P72">
            <v>51.2</v>
          </cell>
          <cell r="Q72">
            <v>790.02182901899357</v>
          </cell>
          <cell r="R72">
            <v>844</v>
          </cell>
          <cell r="T72">
            <v>0</v>
          </cell>
          <cell r="U72">
            <v>0</v>
          </cell>
          <cell r="V72">
            <v>0</v>
          </cell>
          <cell r="W72">
            <v>0</v>
          </cell>
          <cell r="Y72">
            <v>0</v>
          </cell>
          <cell r="Z72">
            <v>0</v>
          </cell>
          <cell r="AA72">
            <v>0</v>
          </cell>
          <cell r="AB72">
            <v>0</v>
          </cell>
          <cell r="AC72">
            <v>0</v>
          </cell>
          <cell r="AD72">
            <v>0</v>
          </cell>
          <cell r="AE72">
            <v>0</v>
          </cell>
          <cell r="AF72">
            <v>0</v>
          </cell>
          <cell r="AI72">
            <v>6.3353500474210858E-2</v>
          </cell>
          <cell r="AJ72">
            <v>0.40141992836819529</v>
          </cell>
          <cell r="AK72">
            <v>0.53522657115759376</v>
          </cell>
          <cell r="AQ72">
            <v>0.99999999999999989</v>
          </cell>
        </row>
        <row r="73">
          <cell r="A73" t="str">
            <v>2.1.3.1.r</v>
          </cell>
          <cell r="B73" t="str">
            <v>Flip-chip Planar 100 quad</v>
          </cell>
          <cell r="C73" t="str">
            <v>FLIPQUAD</v>
          </cell>
          <cell r="D73" t="str">
            <v>Modules</v>
          </cell>
          <cell r="E73" t="str">
            <v>Quad</v>
          </cell>
          <cell r="J73" t="str">
            <v>C-BAREMOD</v>
          </cell>
          <cell r="K73" t="str">
            <v>PL-100-QUAD</v>
          </cell>
          <cell r="M73">
            <v>0.65241353653739986</v>
          </cell>
          <cell r="N73" t="str">
            <v>L1+R1</v>
          </cell>
          <cell r="O73">
            <v>1244</v>
          </cell>
          <cell r="P73">
            <v>124.4</v>
          </cell>
          <cell r="Q73">
            <v>1906.7660775439585</v>
          </cell>
          <cell r="R73">
            <v>2032</v>
          </cell>
          <cell r="T73">
            <v>0</v>
          </cell>
          <cell r="U73">
            <v>0</v>
          </cell>
          <cell r="V73">
            <v>0</v>
          </cell>
          <cell r="W73">
            <v>0</v>
          </cell>
          <cell r="Y73">
            <v>0</v>
          </cell>
          <cell r="Z73">
            <v>0</v>
          </cell>
          <cell r="AA73">
            <v>0</v>
          </cell>
          <cell r="AB73">
            <v>0</v>
          </cell>
          <cell r="AC73">
            <v>0</v>
          </cell>
          <cell r="AD73">
            <v>0</v>
          </cell>
          <cell r="AE73">
            <v>0</v>
          </cell>
          <cell r="AF73">
            <v>0</v>
          </cell>
          <cell r="AI73">
            <v>6.3353500474210858E-2</v>
          </cell>
          <cell r="AJ73">
            <v>0.40141992836819529</v>
          </cell>
          <cell r="AK73">
            <v>0.53522657115759376</v>
          </cell>
          <cell r="AQ73">
            <v>0.99999999999999989</v>
          </cell>
        </row>
        <row r="74">
          <cell r="A74" t="str">
            <v>2.1.3.1.s</v>
          </cell>
          <cell r="B74" t="str">
            <v>Flip-chip Planar duals</v>
          </cell>
          <cell r="C74" t="str">
            <v>FLIPDUAL</v>
          </cell>
          <cell r="D74" t="str">
            <v>Modules</v>
          </cell>
          <cell r="E74" t="str">
            <v>Dual</v>
          </cell>
          <cell r="J74" t="str">
            <v>C-BAREMOD</v>
          </cell>
          <cell r="K74" t="str">
            <v>PL-150-DUAL</v>
          </cell>
          <cell r="M74">
            <v>0.72834479378413963</v>
          </cell>
          <cell r="O74">
            <v>0</v>
          </cell>
          <cell r="P74">
            <v>0</v>
          </cell>
          <cell r="Q74">
            <v>0</v>
          </cell>
          <cell r="R74">
            <v>0</v>
          </cell>
          <cell r="S74" t="str">
            <v>All</v>
          </cell>
          <cell r="T74">
            <v>3000</v>
          </cell>
          <cell r="U74">
            <v>300</v>
          </cell>
          <cell r="V74">
            <v>4118.9283229628099</v>
          </cell>
          <cell r="W74">
            <v>4419</v>
          </cell>
          <cell r="Y74">
            <v>0</v>
          </cell>
          <cell r="Z74">
            <v>0</v>
          </cell>
          <cell r="AA74">
            <v>0</v>
          </cell>
          <cell r="AB74">
            <v>0</v>
          </cell>
          <cell r="AC74">
            <v>0</v>
          </cell>
          <cell r="AD74">
            <v>0</v>
          </cell>
          <cell r="AE74">
            <v>0</v>
          </cell>
          <cell r="AF74">
            <v>0</v>
          </cell>
          <cell r="AI74">
            <v>6.3353500474210858E-2</v>
          </cell>
          <cell r="AJ74">
            <v>0.40141992836819529</v>
          </cell>
          <cell r="AK74">
            <v>0.53522657115759376</v>
          </cell>
          <cell r="AQ74">
            <v>0.99999999999999989</v>
          </cell>
        </row>
        <row r="75">
          <cell r="A75" t="str">
            <v>2.1.3.1.t</v>
          </cell>
          <cell r="B75" t="str">
            <v>Flip-chip Planar quads</v>
          </cell>
          <cell r="C75" t="str">
            <v>FLIPQUAD</v>
          </cell>
          <cell r="D75" t="str">
            <v>Modules</v>
          </cell>
          <cell r="E75" t="str">
            <v>Quad</v>
          </cell>
          <cell r="J75" t="str">
            <v>C-BAREMOD</v>
          </cell>
          <cell r="K75" t="str">
            <v>PL-150-QUAD</v>
          </cell>
          <cell r="M75">
            <v>0.65631069329999392</v>
          </cell>
          <cell r="O75">
            <v>0</v>
          </cell>
          <cell r="P75">
            <v>0</v>
          </cell>
          <cell r="Q75">
            <v>0</v>
          </cell>
          <cell r="R75">
            <v>0</v>
          </cell>
          <cell r="S75" t="str">
            <v>All</v>
          </cell>
          <cell r="T75">
            <v>2920</v>
          </cell>
          <cell r="U75">
            <v>292</v>
          </cell>
          <cell r="V75">
            <v>4449.1123332425932</v>
          </cell>
          <cell r="W75">
            <v>4742</v>
          </cell>
          <cell r="Y75">
            <v>0</v>
          </cell>
          <cell r="Z75">
            <v>0</v>
          </cell>
          <cell r="AA75">
            <v>0</v>
          </cell>
          <cell r="AB75">
            <v>0</v>
          </cell>
          <cell r="AC75">
            <v>0</v>
          </cell>
          <cell r="AD75">
            <v>0</v>
          </cell>
          <cell r="AE75">
            <v>0</v>
          </cell>
          <cell r="AF75">
            <v>0</v>
          </cell>
          <cell r="AI75">
            <v>6.3353500474210858E-2</v>
          </cell>
          <cell r="AJ75">
            <v>0.40141992836819529</v>
          </cell>
          <cell r="AK75">
            <v>0.53522657115759376</v>
          </cell>
          <cell r="AQ75">
            <v>0.99999999999999989</v>
          </cell>
        </row>
        <row r="76">
          <cell r="A76" t="str">
            <v>2.1.3.1.u</v>
          </cell>
          <cell r="B76" t="str">
            <v>Flip-chip Planar quads endcaps</v>
          </cell>
          <cell r="C76" t="str">
            <v>FLIPQUAD</v>
          </cell>
          <cell r="D76" t="str">
            <v>Modules</v>
          </cell>
          <cell r="E76" t="str">
            <v>Quad</v>
          </cell>
          <cell r="J76" t="str">
            <v>C-BAREMOD</v>
          </cell>
          <cell r="K76" t="str">
            <v>PL-150-EC</v>
          </cell>
          <cell r="M76">
            <v>0.68128139213639993</v>
          </cell>
          <cell r="O76">
            <v>0</v>
          </cell>
          <cell r="P76">
            <v>0</v>
          </cell>
          <cell r="Q76">
            <v>0</v>
          </cell>
          <cell r="R76">
            <v>0</v>
          </cell>
          <cell r="T76">
            <v>0</v>
          </cell>
          <cell r="U76">
            <v>0</v>
          </cell>
          <cell r="V76">
            <v>0</v>
          </cell>
          <cell r="W76">
            <v>0</v>
          </cell>
          <cell r="X76" t="str">
            <v>All</v>
          </cell>
          <cell r="Y76">
            <v>2280</v>
          </cell>
          <cell r="Z76">
            <v>228</v>
          </cell>
          <cell r="AA76">
            <v>3346.6347772250901</v>
          </cell>
          <cell r="AB76">
            <v>3575</v>
          </cell>
          <cell r="AC76">
            <v>0</v>
          </cell>
          <cell r="AD76">
            <v>0</v>
          </cell>
          <cell r="AE76">
            <v>0</v>
          </cell>
          <cell r="AF76">
            <v>0</v>
          </cell>
          <cell r="AI76">
            <v>6.3353500474210858E-2</v>
          </cell>
          <cell r="AJ76">
            <v>0.40141992836819529</v>
          </cell>
          <cell r="AK76">
            <v>0.53522657115759376</v>
          </cell>
          <cell r="AQ76">
            <v>0.99999999999999989</v>
          </cell>
        </row>
        <row r="77">
          <cell r="A77" t="str">
            <v>2.1.3.2</v>
          </cell>
          <cell r="B77" t="str">
            <v>Module flex</v>
          </cell>
        </row>
        <row r="78">
          <cell r="A78" t="str">
            <v>2.1.3.2.a</v>
          </cell>
          <cell r="B78" t="str">
            <v>Flex 3D Single</v>
          </cell>
          <cell r="C78" t="str">
            <v>FLEXINN</v>
          </cell>
          <cell r="D78" t="str">
            <v>Modules</v>
          </cell>
          <cell r="E78" t="str">
            <v>Single</v>
          </cell>
          <cell r="J78" t="str">
            <v>C-FLEX</v>
          </cell>
          <cell r="K78" t="str">
            <v>3D-SINGLE</v>
          </cell>
          <cell r="M78">
            <v>0.68276461456044069</v>
          </cell>
          <cell r="N78" t="str">
            <v>L0+R0</v>
          </cell>
          <cell r="O78">
            <v>512</v>
          </cell>
          <cell r="P78">
            <v>51.2</v>
          </cell>
          <cell r="Q78">
            <v>749.8924066672995</v>
          </cell>
          <cell r="R78">
            <v>802</v>
          </cell>
          <cell r="T78">
            <v>0</v>
          </cell>
          <cell r="U78">
            <v>0</v>
          </cell>
          <cell r="V78">
            <v>0</v>
          </cell>
          <cell r="W78">
            <v>0</v>
          </cell>
          <cell r="Y78">
            <v>0</v>
          </cell>
          <cell r="Z78">
            <v>0</v>
          </cell>
          <cell r="AA78">
            <v>0</v>
          </cell>
          <cell r="AB78">
            <v>0</v>
          </cell>
          <cell r="AC78">
            <v>0</v>
          </cell>
          <cell r="AD78">
            <v>0</v>
          </cell>
          <cell r="AE78">
            <v>0</v>
          </cell>
          <cell r="AF78">
            <v>0</v>
          </cell>
          <cell r="AH78">
            <v>4.4325629527423249E-2</v>
          </cell>
          <cell r="AI78">
            <v>0.5</v>
          </cell>
          <cell r="AJ78">
            <v>0.45567437047257675</v>
          </cell>
          <cell r="AK78">
            <v>0</v>
          </cell>
          <cell r="AQ78">
            <v>1</v>
          </cell>
        </row>
        <row r="79">
          <cell r="A79" t="str">
            <v>2.1.3.2.b</v>
          </cell>
          <cell r="B79" t="str">
            <v>Flex 3D Dual</v>
          </cell>
          <cell r="C79" t="str">
            <v>FLEXINN</v>
          </cell>
          <cell r="D79" t="str">
            <v>Modules</v>
          </cell>
          <cell r="E79" t="str">
            <v>Dual</v>
          </cell>
          <cell r="J79" t="str">
            <v>C-FLEX</v>
          </cell>
          <cell r="K79" t="str">
            <v>3D-DUAL</v>
          </cell>
          <cell r="M79">
            <v>0.68276461456044069</v>
          </cell>
          <cell r="N79" t="str">
            <v>L0+R0</v>
          </cell>
          <cell r="O79">
            <v>192</v>
          </cell>
          <cell r="P79">
            <v>19.200000000000003</v>
          </cell>
          <cell r="Q79">
            <v>281.20965250023733</v>
          </cell>
          <cell r="R79">
            <v>301</v>
          </cell>
          <cell r="T79">
            <v>0</v>
          </cell>
          <cell r="U79">
            <v>0</v>
          </cell>
          <cell r="V79">
            <v>0</v>
          </cell>
          <cell r="W79">
            <v>0</v>
          </cell>
          <cell r="Y79">
            <v>0</v>
          </cell>
          <cell r="Z79">
            <v>0</v>
          </cell>
          <cell r="AA79">
            <v>0</v>
          </cell>
          <cell r="AB79">
            <v>0</v>
          </cell>
          <cell r="AC79">
            <v>0</v>
          </cell>
          <cell r="AD79">
            <v>0</v>
          </cell>
          <cell r="AE79">
            <v>0</v>
          </cell>
          <cell r="AF79">
            <v>0</v>
          </cell>
          <cell r="AH79">
            <v>4.4325629527423249E-2</v>
          </cell>
          <cell r="AI79">
            <v>0.5</v>
          </cell>
          <cell r="AJ79">
            <v>0.45567437047257675</v>
          </cell>
          <cell r="AK79">
            <v>0</v>
          </cell>
          <cell r="AQ79">
            <v>1</v>
          </cell>
        </row>
        <row r="80">
          <cell r="A80" t="str">
            <v>2.1.3.2.c</v>
          </cell>
          <cell r="B80" t="str">
            <v>Flex 3D Quad</v>
          </cell>
          <cell r="C80" t="str">
            <v>FLEXINN</v>
          </cell>
          <cell r="D80" t="str">
            <v>Modules</v>
          </cell>
          <cell r="E80" t="str">
            <v>Quad</v>
          </cell>
          <cell r="J80" t="str">
            <v>C-FLEX</v>
          </cell>
          <cell r="K80" t="str">
            <v>3D-QUAD</v>
          </cell>
          <cell r="M80">
            <v>0.68276461456044069</v>
          </cell>
          <cell r="N80" t="str">
            <v>L0+R0</v>
          </cell>
          <cell r="O80">
            <v>128</v>
          </cell>
          <cell r="P80">
            <v>12.8</v>
          </cell>
          <cell r="Q80">
            <v>187.47310166682487</v>
          </cell>
          <cell r="R80">
            <v>201</v>
          </cell>
          <cell r="T80">
            <v>0</v>
          </cell>
          <cell r="U80">
            <v>0</v>
          </cell>
          <cell r="V80">
            <v>0</v>
          </cell>
          <cell r="W80">
            <v>0</v>
          </cell>
          <cell r="Y80">
            <v>0</v>
          </cell>
          <cell r="Z80">
            <v>0</v>
          </cell>
          <cell r="AA80">
            <v>0</v>
          </cell>
          <cell r="AB80">
            <v>0</v>
          </cell>
          <cell r="AC80">
            <v>0</v>
          </cell>
          <cell r="AD80">
            <v>0</v>
          </cell>
          <cell r="AE80">
            <v>0</v>
          </cell>
          <cell r="AF80">
            <v>0</v>
          </cell>
          <cell r="AH80">
            <v>4.4325629527423249E-2</v>
          </cell>
          <cell r="AI80">
            <v>0.5</v>
          </cell>
          <cell r="AJ80">
            <v>0.45567437047257675</v>
          </cell>
          <cell r="AK80">
            <v>0</v>
          </cell>
          <cell r="AQ80">
            <v>1</v>
          </cell>
        </row>
        <row r="81">
          <cell r="A81" t="str">
            <v>2.1.3.2.d</v>
          </cell>
          <cell r="B81" t="str">
            <v>Flex Planar 100</v>
          </cell>
          <cell r="C81" t="str">
            <v>FLEXINN</v>
          </cell>
          <cell r="D81" t="str">
            <v>Modules</v>
          </cell>
          <cell r="E81" t="str">
            <v>Quad</v>
          </cell>
          <cell r="J81" t="str">
            <v>C-FLEX</v>
          </cell>
          <cell r="K81" t="str">
            <v>PL-100-QUAD</v>
          </cell>
          <cell r="M81">
            <v>0.68732651621674645</v>
          </cell>
          <cell r="N81" t="str">
            <v>L1+R1</v>
          </cell>
          <cell r="O81">
            <v>1244</v>
          </cell>
          <cell r="P81">
            <v>124.4</v>
          </cell>
          <cell r="Q81">
            <v>1809.9112585490709</v>
          </cell>
          <cell r="R81">
            <v>1935</v>
          </cell>
          <cell r="T81">
            <v>0</v>
          </cell>
          <cell r="U81">
            <v>0</v>
          </cell>
          <cell r="V81">
            <v>0</v>
          </cell>
          <cell r="W81">
            <v>0</v>
          </cell>
          <cell r="Y81">
            <v>0</v>
          </cell>
          <cell r="Z81">
            <v>0</v>
          </cell>
          <cell r="AA81">
            <v>0</v>
          </cell>
          <cell r="AB81">
            <v>0</v>
          </cell>
          <cell r="AC81">
            <v>0</v>
          </cell>
          <cell r="AD81">
            <v>0</v>
          </cell>
          <cell r="AE81">
            <v>0</v>
          </cell>
          <cell r="AF81">
            <v>0</v>
          </cell>
          <cell r="AH81">
            <v>4.4325629527423249E-2</v>
          </cell>
          <cell r="AI81">
            <v>0.5</v>
          </cell>
          <cell r="AJ81">
            <v>0.45567437047257675</v>
          </cell>
          <cell r="AK81">
            <v>0</v>
          </cell>
          <cell r="AQ81">
            <v>1</v>
          </cell>
        </row>
        <row r="82">
          <cell r="A82" t="str">
            <v>2.1.3.2.e</v>
          </cell>
          <cell r="B82" t="str">
            <v>Flex Planar Dual</v>
          </cell>
          <cell r="C82" t="str">
            <v>FLEXOUT</v>
          </cell>
          <cell r="D82" t="str">
            <v>Modules</v>
          </cell>
          <cell r="E82" t="str">
            <v>Dual</v>
          </cell>
          <cell r="J82" t="str">
            <v>C-FLEX</v>
          </cell>
          <cell r="K82" t="str">
            <v>PL-150-DUAL</v>
          </cell>
          <cell r="M82">
            <v>0.76732112637206062</v>
          </cell>
          <cell r="O82">
            <v>0</v>
          </cell>
          <cell r="P82">
            <v>0</v>
          </cell>
          <cell r="Q82">
            <v>0</v>
          </cell>
          <cell r="R82">
            <v>0</v>
          </cell>
          <cell r="S82" t="str">
            <v>All</v>
          </cell>
          <cell r="T82">
            <v>3000</v>
          </cell>
          <cell r="U82">
            <v>300</v>
          </cell>
          <cell r="V82">
            <v>3909.7059847474502</v>
          </cell>
          <cell r="W82">
            <v>4210</v>
          </cell>
          <cell r="Y82">
            <v>0</v>
          </cell>
          <cell r="Z82">
            <v>0</v>
          </cell>
          <cell r="AA82">
            <v>0</v>
          </cell>
          <cell r="AB82">
            <v>0</v>
          </cell>
          <cell r="AC82">
            <v>0</v>
          </cell>
          <cell r="AD82">
            <v>0</v>
          </cell>
          <cell r="AE82">
            <v>0</v>
          </cell>
          <cell r="AF82">
            <v>0</v>
          </cell>
          <cell r="AH82">
            <v>4.4325629527423249E-2</v>
          </cell>
          <cell r="AI82">
            <v>0.5</v>
          </cell>
          <cell r="AJ82">
            <v>0.45567437047257675</v>
          </cell>
          <cell r="AK82">
            <v>0</v>
          </cell>
          <cell r="AQ82">
            <v>1</v>
          </cell>
        </row>
        <row r="83">
          <cell r="A83" t="str">
            <v>2.1.3.2.f</v>
          </cell>
          <cell r="B83" t="str">
            <v>Flex Planar Quad</v>
          </cell>
          <cell r="C83" t="str">
            <v>FLEXOUT</v>
          </cell>
          <cell r="D83" t="str">
            <v>Modules</v>
          </cell>
          <cell r="E83" t="str">
            <v>Quad</v>
          </cell>
          <cell r="J83" t="str">
            <v>C-FLEX</v>
          </cell>
          <cell r="K83" t="str">
            <v>PL-150-QUAD</v>
          </cell>
          <cell r="M83">
            <v>0.69143222376383484</v>
          </cell>
          <cell r="O83">
            <v>0</v>
          </cell>
          <cell r="P83">
            <v>0</v>
          </cell>
          <cell r="Q83">
            <v>0</v>
          </cell>
          <cell r="R83">
            <v>0</v>
          </cell>
          <cell r="S83" t="str">
            <v>All</v>
          </cell>
          <cell r="T83">
            <v>2920</v>
          </cell>
          <cell r="U83">
            <v>292</v>
          </cell>
          <cell r="V83">
            <v>4223.1181880776121</v>
          </cell>
          <cell r="W83">
            <v>4516</v>
          </cell>
          <cell r="Y83">
            <v>0</v>
          </cell>
          <cell r="Z83">
            <v>0</v>
          </cell>
          <cell r="AA83">
            <v>0</v>
          </cell>
          <cell r="AB83">
            <v>0</v>
          </cell>
          <cell r="AC83">
            <v>0</v>
          </cell>
          <cell r="AD83">
            <v>0</v>
          </cell>
          <cell r="AE83">
            <v>0</v>
          </cell>
          <cell r="AF83">
            <v>0</v>
          </cell>
          <cell r="AH83">
            <v>4.4325629527423249E-2</v>
          </cell>
          <cell r="AI83">
            <v>0.5</v>
          </cell>
          <cell r="AJ83">
            <v>0.45567437047257675</v>
          </cell>
          <cell r="AK83">
            <v>0</v>
          </cell>
          <cell r="AQ83">
            <v>1</v>
          </cell>
        </row>
        <row r="84">
          <cell r="A84" t="str">
            <v>2.1.3.2.g</v>
          </cell>
          <cell r="B84" t="str">
            <v>Flex Planar Quad endcaps</v>
          </cell>
          <cell r="C84" t="str">
            <v>FLEXOUT</v>
          </cell>
          <cell r="D84" t="str">
            <v>Modules</v>
          </cell>
          <cell r="E84" t="str">
            <v>Quad</v>
          </cell>
          <cell r="J84" t="str">
            <v>C-FLEX</v>
          </cell>
          <cell r="K84" t="str">
            <v>PL-150-EC</v>
          </cell>
          <cell r="M84">
            <v>0.71773919392545193</v>
          </cell>
          <cell r="O84">
            <v>0</v>
          </cell>
          <cell r="P84">
            <v>0</v>
          </cell>
          <cell r="Q84">
            <v>0</v>
          </cell>
          <cell r="R84">
            <v>0</v>
          </cell>
          <cell r="T84">
            <v>0</v>
          </cell>
          <cell r="U84">
            <v>0</v>
          </cell>
          <cell r="V84">
            <v>0</v>
          </cell>
          <cell r="W84">
            <v>0</v>
          </cell>
          <cell r="X84" t="str">
            <v>All</v>
          </cell>
          <cell r="Y84">
            <v>2280</v>
          </cell>
          <cell r="Z84">
            <v>228</v>
          </cell>
          <cell r="AA84">
            <v>3176.6413472981003</v>
          </cell>
          <cell r="AB84">
            <v>3405</v>
          </cell>
          <cell r="AC84">
            <v>0</v>
          </cell>
          <cell r="AD84">
            <v>0</v>
          </cell>
          <cell r="AE84">
            <v>0</v>
          </cell>
          <cell r="AF84">
            <v>0</v>
          </cell>
          <cell r="AH84">
            <v>4.4325629527423249E-2</v>
          </cell>
          <cell r="AI84">
            <v>0.5</v>
          </cell>
          <cell r="AJ84">
            <v>0.45567437047257675</v>
          </cell>
          <cell r="AK84">
            <v>0</v>
          </cell>
          <cell r="AQ84">
            <v>1</v>
          </cell>
        </row>
        <row r="85">
          <cell r="A85" t="str">
            <v>2.1.3.3</v>
          </cell>
          <cell r="B85" t="str">
            <v>Module assembly</v>
          </cell>
        </row>
        <row r="86">
          <cell r="A86" t="str">
            <v>2.1.3.3.a</v>
          </cell>
          <cell r="B86" t="str">
            <v>Tooling</v>
          </cell>
          <cell r="C86" t="str">
            <v>MODASSTOOL</v>
          </cell>
          <cell r="D86" t="str">
            <v>Custom</v>
          </cell>
          <cell r="E86" t="str">
            <v>Any</v>
          </cell>
          <cell r="I86">
            <v>10</v>
          </cell>
          <cell r="K86" t="str">
            <v>One</v>
          </cell>
          <cell r="M86">
            <v>1</v>
          </cell>
          <cell r="O86">
            <v>0</v>
          </cell>
          <cell r="P86">
            <v>0</v>
          </cell>
          <cell r="Q86">
            <v>0</v>
          </cell>
          <cell r="R86">
            <v>0</v>
          </cell>
          <cell r="T86">
            <v>0</v>
          </cell>
          <cell r="U86">
            <v>0</v>
          </cell>
          <cell r="V86">
            <v>0</v>
          </cell>
          <cell r="W86">
            <v>0</v>
          </cell>
          <cell r="Y86">
            <v>0</v>
          </cell>
          <cell r="Z86">
            <v>0</v>
          </cell>
          <cell r="AA86">
            <v>0</v>
          </cell>
          <cell r="AB86">
            <v>0</v>
          </cell>
          <cell r="AC86">
            <v>10</v>
          </cell>
          <cell r="AD86">
            <v>0</v>
          </cell>
          <cell r="AE86">
            <v>10</v>
          </cell>
          <cell r="AF86">
            <v>10</v>
          </cell>
          <cell r="AH86">
            <v>0.33333333333333337</v>
          </cell>
          <cell r="AI86">
            <v>0.66666666666666674</v>
          </cell>
          <cell r="AQ86">
            <v>1</v>
          </cell>
        </row>
        <row r="87">
          <cell r="A87" t="str">
            <v>2.1.3.3.b</v>
          </cell>
          <cell r="B87" t="str">
            <v>Carrier boards</v>
          </cell>
          <cell r="C87" t="str">
            <v>MODBOARD</v>
          </cell>
          <cell r="D87" t="str">
            <v>Modules</v>
          </cell>
          <cell r="E87" t="str">
            <v>Any</v>
          </cell>
          <cell r="J87" t="str">
            <v>C-FLEX</v>
          </cell>
          <cell r="K87" t="str">
            <v>GENERC</v>
          </cell>
          <cell r="M87">
            <v>0.71822549436984517</v>
          </cell>
          <cell r="N87" t="str">
            <v>All</v>
          </cell>
          <cell r="O87">
            <v>2076</v>
          </cell>
          <cell r="P87">
            <v>207.60000000000002</v>
          </cell>
          <cell r="Q87">
            <v>2890.4571284000931</v>
          </cell>
          <cell r="R87">
            <v>775</v>
          </cell>
          <cell r="S87" t="str">
            <v>All</v>
          </cell>
          <cell r="T87">
            <v>5920</v>
          </cell>
          <cell r="U87">
            <v>592</v>
          </cell>
          <cell r="V87">
            <v>8242.5367052642341</v>
          </cell>
          <cell r="W87">
            <v>2209</v>
          </cell>
          <cell r="X87" t="str">
            <v>All</v>
          </cell>
          <cell r="Y87">
            <v>2280</v>
          </cell>
          <cell r="Z87">
            <v>228</v>
          </cell>
          <cell r="AA87">
            <v>3174.4904878382526</v>
          </cell>
          <cell r="AB87">
            <v>851</v>
          </cell>
          <cell r="AC87">
            <v>0</v>
          </cell>
          <cell r="AD87">
            <v>0</v>
          </cell>
          <cell r="AE87">
            <v>0</v>
          </cell>
          <cell r="AF87">
            <v>0</v>
          </cell>
          <cell r="AH87">
            <v>0.26791520353752113</v>
          </cell>
          <cell r="AI87">
            <v>0.73208479646247893</v>
          </cell>
          <cell r="AQ87">
            <v>1</v>
          </cell>
        </row>
        <row r="88">
          <cell r="A88" t="str">
            <v>2.1.3.3.c</v>
          </cell>
          <cell r="B88" t="str">
            <v>Wire-bonds potting</v>
          </cell>
          <cell r="C88" t="str">
            <v>POTTING</v>
          </cell>
          <cell r="D88" t="str">
            <v>Custom</v>
          </cell>
          <cell r="E88" t="str">
            <v>Any</v>
          </cell>
          <cell r="I88">
            <v>1</v>
          </cell>
          <cell r="K88" t="str">
            <v>One</v>
          </cell>
          <cell r="M88">
            <v>1</v>
          </cell>
          <cell r="O88">
            <v>0</v>
          </cell>
          <cell r="P88">
            <v>0</v>
          </cell>
          <cell r="Q88">
            <v>0</v>
          </cell>
          <cell r="R88">
            <v>0</v>
          </cell>
          <cell r="T88">
            <v>0</v>
          </cell>
          <cell r="U88">
            <v>0</v>
          </cell>
          <cell r="V88">
            <v>0</v>
          </cell>
          <cell r="W88">
            <v>0</v>
          </cell>
          <cell r="Y88">
            <v>0</v>
          </cell>
          <cell r="Z88">
            <v>0</v>
          </cell>
          <cell r="AA88">
            <v>0</v>
          </cell>
          <cell r="AB88">
            <v>0</v>
          </cell>
          <cell r="AC88">
            <v>1</v>
          </cell>
          <cell r="AD88">
            <v>0</v>
          </cell>
          <cell r="AE88">
            <v>1</v>
          </cell>
          <cell r="AF88">
            <v>1</v>
          </cell>
          <cell r="AH88">
            <v>1.6744700221095071E-2</v>
          </cell>
          <cell r="AI88">
            <v>5.0234100663285208E-2</v>
          </cell>
          <cell r="AJ88">
            <v>0.34988294966835737</v>
          </cell>
          <cell r="AK88">
            <v>0.46651059955780982</v>
          </cell>
          <cell r="AL88">
            <v>0.11662764988945246</v>
          </cell>
          <cell r="AQ88">
            <v>1</v>
          </cell>
        </row>
        <row r="89">
          <cell r="A89" t="str">
            <v>2.1.3.3.d</v>
          </cell>
          <cell r="B89" t="str">
            <v>Coating</v>
          </cell>
          <cell r="C89" t="str">
            <v>MODCOAT</v>
          </cell>
          <cell r="D89" t="str">
            <v>Custom</v>
          </cell>
          <cell r="E89" t="str">
            <v>Any</v>
          </cell>
          <cell r="I89">
            <v>1</v>
          </cell>
          <cell r="K89" t="str">
            <v>One</v>
          </cell>
          <cell r="M89">
            <v>1</v>
          </cell>
          <cell r="O89">
            <v>0</v>
          </cell>
          <cell r="P89">
            <v>0</v>
          </cell>
          <cell r="Q89">
            <v>0</v>
          </cell>
          <cell r="R89">
            <v>0</v>
          </cell>
          <cell r="T89">
            <v>0</v>
          </cell>
          <cell r="U89">
            <v>0</v>
          </cell>
          <cell r="V89">
            <v>0</v>
          </cell>
          <cell r="W89">
            <v>0</v>
          </cell>
          <cell r="Y89">
            <v>0</v>
          </cell>
          <cell r="Z89">
            <v>0</v>
          </cell>
          <cell r="AA89">
            <v>0</v>
          </cell>
          <cell r="AB89">
            <v>0</v>
          </cell>
          <cell r="AC89">
            <v>1</v>
          </cell>
          <cell r="AD89">
            <v>0</v>
          </cell>
          <cell r="AE89">
            <v>1</v>
          </cell>
          <cell r="AF89">
            <v>1</v>
          </cell>
          <cell r="AH89">
            <v>1.6744700221095071E-2</v>
          </cell>
          <cell r="AI89">
            <v>5.0234100663285208E-2</v>
          </cell>
          <cell r="AJ89">
            <v>0.34988294966835737</v>
          </cell>
          <cell r="AK89">
            <v>0.46651059955780982</v>
          </cell>
          <cell r="AL89">
            <v>0.11662764988945246</v>
          </cell>
          <cell r="AQ89">
            <v>1</v>
          </cell>
        </row>
        <row r="90">
          <cell r="A90" t="str">
            <v>2.1.3.3.e</v>
          </cell>
          <cell r="B90" t="str">
            <v>Consumables</v>
          </cell>
          <cell r="C90" t="str">
            <v>MODCONS</v>
          </cell>
          <cell r="D90" t="str">
            <v>Custom</v>
          </cell>
          <cell r="E90" t="str">
            <v>Any</v>
          </cell>
          <cell r="I90">
            <v>1</v>
          </cell>
          <cell r="K90" t="str">
            <v>One</v>
          </cell>
          <cell r="M90">
            <v>1</v>
          </cell>
          <cell r="O90">
            <v>0</v>
          </cell>
          <cell r="P90">
            <v>0</v>
          </cell>
          <cell r="Q90">
            <v>0</v>
          </cell>
          <cell r="R90">
            <v>0</v>
          </cell>
          <cell r="T90">
            <v>0</v>
          </cell>
          <cell r="U90">
            <v>0</v>
          </cell>
          <cell r="V90">
            <v>0</v>
          </cell>
          <cell r="W90">
            <v>0</v>
          </cell>
          <cell r="Y90">
            <v>0</v>
          </cell>
          <cell r="Z90">
            <v>0</v>
          </cell>
          <cell r="AA90">
            <v>0</v>
          </cell>
          <cell r="AB90">
            <v>0</v>
          </cell>
          <cell r="AC90">
            <v>1</v>
          </cell>
          <cell r="AD90">
            <v>0</v>
          </cell>
          <cell r="AE90">
            <v>1</v>
          </cell>
          <cell r="AF90">
            <v>1</v>
          </cell>
          <cell r="AH90">
            <v>1.6744700221095071E-2</v>
          </cell>
          <cell r="AI90">
            <v>5.0234100663285208E-2</v>
          </cell>
          <cell r="AJ90">
            <v>0.34988294966835737</v>
          </cell>
          <cell r="AK90">
            <v>0.46651059955780982</v>
          </cell>
          <cell r="AL90">
            <v>0.11662764988945246</v>
          </cell>
          <cell r="AQ90">
            <v>1</v>
          </cell>
        </row>
        <row r="91">
          <cell r="A91" t="str">
            <v>2.1.3.4</v>
          </cell>
          <cell r="B91" t="str">
            <v>Module testing</v>
          </cell>
        </row>
        <row r="92">
          <cell r="A92" t="str">
            <v>2.1.3.4.a</v>
          </cell>
          <cell r="B92" t="str">
            <v>DAQ boards</v>
          </cell>
          <cell r="C92" t="str">
            <v>MODDAQ</v>
          </cell>
          <cell r="D92" t="str">
            <v>Custom</v>
          </cell>
          <cell r="E92" t="str">
            <v>Any</v>
          </cell>
          <cell r="I92">
            <v>90</v>
          </cell>
          <cell r="K92" t="str">
            <v>One</v>
          </cell>
          <cell r="M92">
            <v>1</v>
          </cell>
          <cell r="O92">
            <v>0</v>
          </cell>
          <cell r="P92">
            <v>0</v>
          </cell>
          <cell r="Q92">
            <v>0</v>
          </cell>
          <cell r="R92">
            <v>0</v>
          </cell>
          <cell r="T92">
            <v>0</v>
          </cell>
          <cell r="U92">
            <v>0</v>
          </cell>
          <cell r="V92">
            <v>0</v>
          </cell>
          <cell r="W92">
            <v>0</v>
          </cell>
          <cell r="Y92">
            <v>0</v>
          </cell>
          <cell r="Z92">
            <v>0</v>
          </cell>
          <cell r="AA92">
            <v>0</v>
          </cell>
          <cell r="AB92">
            <v>0</v>
          </cell>
          <cell r="AC92">
            <v>90</v>
          </cell>
          <cell r="AD92">
            <v>0</v>
          </cell>
          <cell r="AE92">
            <v>90</v>
          </cell>
          <cell r="AF92">
            <v>90</v>
          </cell>
          <cell r="AH92">
            <v>0.66666666666666674</v>
          </cell>
          <cell r="AI92">
            <v>0.33333333333333337</v>
          </cell>
          <cell r="AQ92">
            <v>1</v>
          </cell>
        </row>
        <row r="93">
          <cell r="A93" t="str">
            <v>2.1.3.4.b</v>
          </cell>
          <cell r="B93" t="str">
            <v>Test box</v>
          </cell>
          <cell r="C93" t="str">
            <v>MODTESTBOX</v>
          </cell>
          <cell r="D93" t="str">
            <v>Custom</v>
          </cell>
          <cell r="E93" t="str">
            <v>Any</v>
          </cell>
          <cell r="I93">
            <v>30</v>
          </cell>
          <cell r="K93" t="str">
            <v>One</v>
          </cell>
          <cell r="M93">
            <v>1</v>
          </cell>
          <cell r="O93">
            <v>0</v>
          </cell>
          <cell r="P93">
            <v>0</v>
          </cell>
          <cell r="Q93">
            <v>0</v>
          </cell>
          <cell r="R93">
            <v>0</v>
          </cell>
          <cell r="T93">
            <v>0</v>
          </cell>
          <cell r="U93">
            <v>0</v>
          </cell>
          <cell r="V93">
            <v>0</v>
          </cell>
          <cell r="W93">
            <v>0</v>
          </cell>
          <cell r="Y93">
            <v>0</v>
          </cell>
          <cell r="Z93">
            <v>0</v>
          </cell>
          <cell r="AA93">
            <v>0</v>
          </cell>
          <cell r="AB93">
            <v>0</v>
          </cell>
          <cell r="AC93">
            <v>30</v>
          </cell>
          <cell r="AD93">
            <v>0</v>
          </cell>
          <cell r="AE93">
            <v>30</v>
          </cell>
          <cell r="AF93">
            <v>30</v>
          </cell>
          <cell r="AH93">
            <v>0.66666666666666674</v>
          </cell>
          <cell r="AI93">
            <v>0.33333333333333337</v>
          </cell>
          <cell r="AQ93">
            <v>1</v>
          </cell>
        </row>
        <row r="94">
          <cell r="A94" t="str">
            <v>2.1.3.4.c</v>
          </cell>
          <cell r="B94" t="str">
            <v>Shipping to test site</v>
          </cell>
          <cell r="C94" t="str">
            <v>MODSHIPTEST</v>
          </cell>
          <cell r="D94" t="str">
            <v>Modules</v>
          </cell>
          <cell r="E94" t="str">
            <v>Any</v>
          </cell>
          <cell r="J94" t="str">
            <v>C-MODASSEMBLY</v>
          </cell>
          <cell r="K94" t="str">
            <v>GENERC</v>
          </cell>
          <cell r="M94">
            <v>0.71762420082894018</v>
          </cell>
          <cell r="N94" t="str">
            <v>All</v>
          </cell>
          <cell r="O94">
            <v>2076</v>
          </cell>
          <cell r="P94">
            <v>207.60000000000002</v>
          </cell>
          <cell r="Q94">
            <v>2892.8790272150468</v>
          </cell>
          <cell r="R94">
            <v>42</v>
          </cell>
          <cell r="S94" t="str">
            <v>All</v>
          </cell>
          <cell r="T94">
            <v>5920</v>
          </cell>
          <cell r="U94">
            <v>592</v>
          </cell>
          <cell r="V94">
            <v>8249.4430833878032</v>
          </cell>
          <cell r="W94">
            <v>118</v>
          </cell>
          <cell r="X94" t="str">
            <v>All</v>
          </cell>
          <cell r="Y94">
            <v>2280</v>
          </cell>
          <cell r="Z94">
            <v>228</v>
          </cell>
          <cell r="AA94">
            <v>3177.1503767101672</v>
          </cell>
          <cell r="AB94">
            <v>46</v>
          </cell>
          <cell r="AC94">
            <v>0</v>
          </cell>
          <cell r="AD94">
            <v>0</v>
          </cell>
          <cell r="AE94">
            <v>0</v>
          </cell>
          <cell r="AF94">
            <v>0</v>
          </cell>
          <cell r="AI94">
            <v>6.6957030488201258E-2</v>
          </cell>
          <cell r="AJ94">
            <v>0.34989111356692459</v>
          </cell>
          <cell r="AK94">
            <v>0.46652148475589944</v>
          </cell>
          <cell r="AL94">
            <v>0.11663037118897486</v>
          </cell>
          <cell r="AQ94">
            <v>1.0000000000000002</v>
          </cell>
        </row>
        <row r="95">
          <cell r="A95" t="str">
            <v>2.1.3.4.d</v>
          </cell>
          <cell r="B95" t="str">
            <v>Shipping to loading site</v>
          </cell>
          <cell r="C95" t="str">
            <v>MODSHIPLOAD</v>
          </cell>
          <cell r="D95" t="str">
            <v>Modules</v>
          </cell>
          <cell r="E95" t="str">
            <v>Any</v>
          </cell>
          <cell r="J95" t="str">
            <v>C-MOD_POSTPROD</v>
          </cell>
          <cell r="K95" t="str">
            <v>GENERC</v>
          </cell>
          <cell r="M95">
            <v>0.89728173782652609</v>
          </cell>
          <cell r="N95" t="str">
            <v>All</v>
          </cell>
          <cell r="O95">
            <v>2076</v>
          </cell>
          <cell r="P95">
            <v>207.60000000000002</v>
          </cell>
          <cell r="Q95">
            <v>2313.6545774671263</v>
          </cell>
          <cell r="R95">
            <v>101</v>
          </cell>
          <cell r="S95" t="str">
            <v>All</v>
          </cell>
          <cell r="T95">
            <v>5920</v>
          </cell>
          <cell r="U95">
            <v>592</v>
          </cell>
          <cell r="V95">
            <v>6597.7047681143486</v>
          </cell>
          <cell r="W95">
            <v>288</v>
          </cell>
          <cell r="X95" t="str">
            <v>All</v>
          </cell>
          <cell r="Y95">
            <v>2280</v>
          </cell>
          <cell r="Z95">
            <v>228</v>
          </cell>
          <cell r="AA95">
            <v>2541.0079174494449</v>
          </cell>
          <cell r="AB95">
            <v>111</v>
          </cell>
          <cell r="AC95">
            <v>0</v>
          </cell>
          <cell r="AD95">
            <v>0</v>
          </cell>
          <cell r="AE95">
            <v>0</v>
          </cell>
          <cell r="AF95">
            <v>0</v>
          </cell>
          <cell r="AI95">
            <v>6.6957030488201258E-2</v>
          </cell>
          <cell r="AJ95">
            <v>0.34989111356692459</v>
          </cell>
          <cell r="AK95">
            <v>0.46652148475589944</v>
          </cell>
          <cell r="AL95">
            <v>0.11663037118897486</v>
          </cell>
          <cell r="AQ95">
            <v>1.0000000000000002</v>
          </cell>
        </row>
        <row r="96">
          <cell r="A96" t="str">
            <v>2.1.3.5</v>
          </cell>
          <cell r="B96" t="str">
            <v>Test-beams</v>
          </cell>
        </row>
        <row r="97">
          <cell r="A97" t="str">
            <v>2.1.3.5.a</v>
          </cell>
          <cell r="B97" t="str">
            <v>Test beam support</v>
          </cell>
          <cell r="C97" t="str">
            <v>TESTBEAM</v>
          </cell>
          <cell r="D97" t="str">
            <v>Custom</v>
          </cell>
          <cell r="E97" t="str">
            <v>Any</v>
          </cell>
          <cell r="I97">
            <v>1</v>
          </cell>
          <cell r="K97" t="str">
            <v>One</v>
          </cell>
          <cell r="M97">
            <v>1</v>
          </cell>
          <cell r="O97">
            <v>0</v>
          </cell>
          <cell r="P97">
            <v>0</v>
          </cell>
          <cell r="Q97">
            <v>0</v>
          </cell>
          <cell r="R97">
            <v>0</v>
          </cell>
          <cell r="T97">
            <v>0</v>
          </cell>
          <cell r="U97">
            <v>0</v>
          </cell>
          <cell r="V97">
            <v>0</v>
          </cell>
          <cell r="W97">
            <v>0</v>
          </cell>
          <cell r="Y97">
            <v>0</v>
          </cell>
          <cell r="Z97">
            <v>0</v>
          </cell>
          <cell r="AA97">
            <v>0</v>
          </cell>
          <cell r="AB97">
            <v>0</v>
          </cell>
          <cell r="AC97">
            <v>1</v>
          </cell>
          <cell r="AD97">
            <v>0</v>
          </cell>
          <cell r="AE97">
            <v>1</v>
          </cell>
          <cell r="AF97">
            <v>1</v>
          </cell>
          <cell r="AG97">
            <v>0</v>
          </cell>
          <cell r="AH97">
            <v>1</v>
          </cell>
          <cell r="AI97">
            <v>0</v>
          </cell>
          <cell r="AJ97">
            <v>0</v>
          </cell>
          <cell r="AK97">
            <v>0</v>
          </cell>
          <cell r="AL97">
            <v>0</v>
          </cell>
          <cell r="AM97">
            <v>0</v>
          </cell>
          <cell r="AN97">
            <v>0</v>
          </cell>
          <cell r="AO97">
            <v>0</v>
          </cell>
          <cell r="AP97">
            <v>0</v>
          </cell>
          <cell r="AQ97">
            <v>1</v>
          </cell>
        </row>
        <row r="98">
          <cell r="A98" t="str">
            <v>2.1.4</v>
          </cell>
          <cell r="B98" t="str">
            <v>Services</v>
          </cell>
        </row>
        <row r="99">
          <cell r="A99" t="str">
            <v>2.1.4.1</v>
          </cell>
          <cell r="B99" t="str">
            <v>On stave/ring cables (Type-0)</v>
          </cell>
        </row>
        <row r="100">
          <cell r="A100" t="str">
            <v>2.1.4.1.1</v>
          </cell>
          <cell r="B100" t="str">
            <v>Stave flexes</v>
          </cell>
          <cell r="C100" t="str">
            <v>STAVEFLEX</v>
          </cell>
          <cell r="D100" t="str">
            <v>Power Chains</v>
          </cell>
          <cell r="E100" t="str">
            <v>Any</v>
          </cell>
          <cell r="K100" t="str">
            <v>Custom</v>
          </cell>
          <cell r="L100">
            <v>0.995</v>
          </cell>
          <cell r="M100" t="str">
            <v>0.995</v>
          </cell>
          <cell r="N100" t="str">
            <v>L0+L1</v>
          </cell>
          <cell r="O100">
            <v>112</v>
          </cell>
          <cell r="P100">
            <v>3.36</v>
          </cell>
          <cell r="Q100">
            <v>112.56281407035176</v>
          </cell>
          <cell r="R100">
            <v>116</v>
          </cell>
          <cell r="S100" t="str">
            <v>All</v>
          </cell>
          <cell r="T100">
            <v>480</v>
          </cell>
          <cell r="U100">
            <v>14.399999999999999</v>
          </cell>
          <cell r="V100">
            <v>482.41206030150755</v>
          </cell>
          <cell r="W100">
            <v>497</v>
          </cell>
          <cell r="Y100">
            <v>0</v>
          </cell>
          <cell r="Z100">
            <v>0</v>
          </cell>
          <cell r="AA100">
            <v>0</v>
          </cell>
          <cell r="AB100">
            <v>0</v>
          </cell>
          <cell r="AC100">
            <v>0</v>
          </cell>
          <cell r="AD100">
            <v>0</v>
          </cell>
          <cell r="AE100">
            <v>0</v>
          </cell>
          <cell r="AF100">
            <v>0</v>
          </cell>
          <cell r="AG100">
            <v>0.03</v>
          </cell>
          <cell r="AH100">
            <v>0.7</v>
          </cell>
          <cell r="AI100">
            <v>0.27</v>
          </cell>
          <cell r="AQ100">
            <v>1</v>
          </cell>
        </row>
        <row r="101">
          <cell r="A101" t="str">
            <v>2.1.4.1.2</v>
          </cell>
          <cell r="B101" t="str">
            <v>Ring tapes</v>
          </cell>
          <cell r="C101" t="str">
            <v>RINGFLEX</v>
          </cell>
          <cell r="D101" t="str">
            <v>Power Chains</v>
          </cell>
          <cell r="E101" t="str">
            <v>Any</v>
          </cell>
          <cell r="K101" t="str">
            <v>Custom</v>
          </cell>
          <cell r="L101">
            <v>0.995</v>
          </cell>
          <cell r="M101" t="str">
            <v>0.995</v>
          </cell>
          <cell r="N101" t="str">
            <v>R0+R1</v>
          </cell>
          <cell r="O101">
            <v>60</v>
          </cell>
          <cell r="P101">
            <v>1.7999999999999998</v>
          </cell>
          <cell r="Q101">
            <v>60.301507537688444</v>
          </cell>
          <cell r="R101">
            <v>62.101507537688441</v>
          </cell>
          <cell r="T101">
            <v>0</v>
          </cell>
          <cell r="U101">
            <v>0</v>
          </cell>
          <cell r="V101">
            <v>0</v>
          </cell>
          <cell r="W101">
            <v>0</v>
          </cell>
          <cell r="X101" t="str">
            <v>All</v>
          </cell>
          <cell r="Y101">
            <v>216</v>
          </cell>
          <cell r="Z101">
            <v>6.4799999999999995</v>
          </cell>
          <cell r="AA101">
            <v>217.0854271356784</v>
          </cell>
          <cell r="AB101">
            <v>224</v>
          </cell>
          <cell r="AC101">
            <v>0</v>
          </cell>
          <cell r="AD101">
            <v>0</v>
          </cell>
          <cell r="AE101">
            <v>0</v>
          </cell>
          <cell r="AF101">
            <v>0</v>
          </cell>
          <cell r="AG101">
            <v>0.03</v>
          </cell>
          <cell r="AH101">
            <v>0.7</v>
          </cell>
          <cell r="AI101">
            <v>0.27</v>
          </cell>
          <cell r="AQ101">
            <v>1</v>
          </cell>
        </row>
        <row r="102">
          <cell r="A102" t="str">
            <v>2.1.4.1.3</v>
          </cell>
          <cell r="B102" t="str">
            <v xml:space="preserve">on-stave twisted pair cables (Data and TTC) </v>
          </cell>
          <cell r="C102" t="str">
            <v>PP0TP</v>
          </cell>
          <cell r="D102" t="str">
            <v>Power Chains</v>
          </cell>
          <cell r="E102" t="str">
            <v>Any</v>
          </cell>
          <cell r="K102" t="str">
            <v>Custom</v>
          </cell>
          <cell r="L102">
            <v>0.995</v>
          </cell>
          <cell r="M102" t="str">
            <v>0.995</v>
          </cell>
          <cell r="N102" t="str">
            <v>L0+L1</v>
          </cell>
          <cell r="O102">
            <v>112</v>
          </cell>
          <cell r="P102">
            <v>3.36</v>
          </cell>
          <cell r="Q102">
            <v>112.56281407035176</v>
          </cell>
          <cell r="R102">
            <v>116</v>
          </cell>
          <cell r="S102" t="str">
            <v>All</v>
          </cell>
          <cell r="T102">
            <v>480</v>
          </cell>
          <cell r="U102">
            <v>14.399999999999999</v>
          </cell>
          <cell r="V102">
            <v>482.41206030150755</v>
          </cell>
          <cell r="W102">
            <v>497</v>
          </cell>
          <cell r="Y102">
            <v>0</v>
          </cell>
          <cell r="Z102">
            <v>0</v>
          </cell>
          <cell r="AA102">
            <v>0</v>
          </cell>
          <cell r="AB102">
            <v>0</v>
          </cell>
          <cell r="AC102">
            <v>0</v>
          </cell>
          <cell r="AD102">
            <v>0</v>
          </cell>
          <cell r="AE102">
            <v>0</v>
          </cell>
          <cell r="AF102">
            <v>0</v>
          </cell>
          <cell r="AG102">
            <v>0.03</v>
          </cell>
          <cell r="AH102">
            <v>0.7</v>
          </cell>
          <cell r="AI102">
            <v>0.27</v>
          </cell>
          <cell r="AQ102">
            <v>1</v>
          </cell>
        </row>
        <row r="103">
          <cell r="A103" t="str">
            <v>2.1.4.2</v>
          </cell>
          <cell r="B103" t="str">
            <v>Patch Panel 0 (PP0)</v>
          </cell>
        </row>
        <row r="104">
          <cell r="A104" t="str">
            <v>2.1.4.2.1</v>
          </cell>
          <cell r="B104" t="str">
            <v>Barrel type boards</v>
          </cell>
          <cell r="C104" t="str">
            <v>PP0BARRELBOARD</v>
          </cell>
          <cell r="D104" t="str">
            <v>Staves/Rings</v>
          </cell>
          <cell r="E104" t="str">
            <v>Any</v>
          </cell>
          <cell r="K104" t="str">
            <v>Custom</v>
          </cell>
          <cell r="L104">
            <v>0.995</v>
          </cell>
          <cell r="M104" t="str">
            <v>0.995</v>
          </cell>
          <cell r="N104" t="str">
            <v>L0+L1</v>
          </cell>
          <cell r="O104">
            <v>36</v>
          </cell>
          <cell r="P104">
            <v>1.08</v>
          </cell>
          <cell r="Q104">
            <v>36.180904522613062</v>
          </cell>
          <cell r="R104">
            <v>75</v>
          </cell>
          <cell r="S104" t="str">
            <v>All</v>
          </cell>
          <cell r="T104">
            <v>120</v>
          </cell>
          <cell r="U104">
            <v>3.5999999999999996</v>
          </cell>
          <cell r="V104">
            <v>120.60301507537689</v>
          </cell>
          <cell r="W104">
            <v>249</v>
          </cell>
          <cell r="Y104">
            <v>0</v>
          </cell>
          <cell r="Z104">
            <v>0</v>
          </cell>
          <cell r="AA104">
            <v>0</v>
          </cell>
          <cell r="AB104">
            <v>0</v>
          </cell>
          <cell r="AC104">
            <v>0</v>
          </cell>
          <cell r="AD104">
            <v>0</v>
          </cell>
          <cell r="AE104">
            <v>0</v>
          </cell>
          <cell r="AF104">
            <v>0</v>
          </cell>
          <cell r="AG104">
            <v>0.03</v>
          </cell>
          <cell r="AH104">
            <v>0.97</v>
          </cell>
          <cell r="AQ104">
            <v>1</v>
          </cell>
        </row>
        <row r="105">
          <cell r="A105" t="str">
            <v>2.1.4.2.2</v>
          </cell>
          <cell r="B105" t="str">
            <v>Ring type boards</v>
          </cell>
          <cell r="C105" t="str">
            <v>PP0RINGBOARD</v>
          </cell>
          <cell r="D105" t="str">
            <v>Staves/Rings</v>
          </cell>
          <cell r="E105" t="str">
            <v>Any</v>
          </cell>
          <cell r="K105" t="str">
            <v>Custom</v>
          </cell>
          <cell r="L105">
            <v>0.995</v>
          </cell>
          <cell r="M105" t="str">
            <v>0.995</v>
          </cell>
          <cell r="N105" t="str">
            <v>R0+R1</v>
          </cell>
          <cell r="O105">
            <v>30</v>
          </cell>
          <cell r="P105">
            <v>0.89999999999999991</v>
          </cell>
          <cell r="Q105">
            <v>30.150753768844222</v>
          </cell>
          <cell r="R105">
            <v>63</v>
          </cell>
          <cell r="T105">
            <v>0</v>
          </cell>
          <cell r="U105">
            <v>0</v>
          </cell>
          <cell r="V105">
            <v>0</v>
          </cell>
          <cell r="W105">
            <v>0</v>
          </cell>
          <cell r="X105" t="str">
            <v>All</v>
          </cell>
          <cell r="Y105">
            <v>54</v>
          </cell>
          <cell r="Z105">
            <v>1.6199999999999999</v>
          </cell>
          <cell r="AA105">
            <v>54.2713567839196</v>
          </cell>
          <cell r="AB105">
            <v>112</v>
          </cell>
          <cell r="AC105">
            <v>0</v>
          </cell>
          <cell r="AD105">
            <v>0</v>
          </cell>
          <cell r="AE105">
            <v>0</v>
          </cell>
          <cell r="AF105">
            <v>0</v>
          </cell>
          <cell r="AG105">
            <v>0.03</v>
          </cell>
          <cell r="AH105">
            <v>0.97</v>
          </cell>
          <cell r="AQ105">
            <v>1</v>
          </cell>
        </row>
        <row r="106">
          <cell r="A106" t="str">
            <v>2.1.4.3</v>
          </cell>
          <cell r="B106" t="str">
            <v>Type 1 Services</v>
          </cell>
        </row>
        <row r="107">
          <cell r="A107" t="str">
            <v>2.1.4.3.1</v>
          </cell>
          <cell r="B107" t="str">
            <v>Cooling pipes in Type 1</v>
          </cell>
          <cell r="C107" t="str">
            <v>TY1COOLING</v>
          </cell>
          <cell r="D107" t="str">
            <v>Staves/Rings</v>
          </cell>
          <cell r="E107" t="str">
            <v>Any</v>
          </cell>
          <cell r="K107" t="str">
            <v>One</v>
          </cell>
          <cell r="M107">
            <v>1</v>
          </cell>
          <cell r="N107" t="str">
            <v>All</v>
          </cell>
          <cell r="O107">
            <v>66</v>
          </cell>
          <cell r="P107">
            <v>0</v>
          </cell>
          <cell r="Q107">
            <v>66</v>
          </cell>
          <cell r="R107">
            <v>66</v>
          </cell>
          <cell r="S107" t="str">
            <v>All</v>
          </cell>
          <cell r="T107">
            <v>120</v>
          </cell>
          <cell r="U107">
            <v>0</v>
          </cell>
          <cell r="V107">
            <v>120</v>
          </cell>
          <cell r="W107">
            <v>120</v>
          </cell>
          <cell r="X107" t="str">
            <v>All</v>
          </cell>
          <cell r="Y107">
            <v>54</v>
          </cell>
          <cell r="Z107">
            <v>0</v>
          </cell>
          <cell r="AA107">
            <v>54</v>
          </cell>
          <cell r="AB107">
            <v>54</v>
          </cell>
          <cell r="AC107">
            <v>0</v>
          </cell>
          <cell r="AD107">
            <v>0</v>
          </cell>
          <cell r="AE107">
            <v>0</v>
          </cell>
          <cell r="AF107">
            <v>0</v>
          </cell>
          <cell r="AH107">
            <v>0.03</v>
          </cell>
          <cell r="AI107">
            <v>0.59</v>
          </cell>
          <cell r="AJ107">
            <v>0.38</v>
          </cell>
          <cell r="AQ107">
            <v>1</v>
          </cell>
        </row>
        <row r="108">
          <cell r="A108" t="str">
            <v>2.1.4.3.2</v>
          </cell>
          <cell r="B108" t="str">
            <v>High speed electrical data cables in Type 1</v>
          </cell>
          <cell r="C108" t="str">
            <v xml:space="preserve">   </v>
          </cell>
          <cell r="M108">
            <v>1</v>
          </cell>
          <cell r="O108">
            <v>0</v>
          </cell>
          <cell r="P108">
            <v>0</v>
          </cell>
          <cell r="Q108">
            <v>0</v>
          </cell>
          <cell r="T108">
            <v>0</v>
          </cell>
          <cell r="U108">
            <v>0</v>
          </cell>
          <cell r="V108">
            <v>0</v>
          </cell>
          <cell r="W108">
            <v>0</v>
          </cell>
          <cell r="Y108">
            <v>0</v>
          </cell>
          <cell r="Z108">
            <v>0</v>
          </cell>
          <cell r="AA108">
            <v>0</v>
          </cell>
          <cell r="AB108">
            <v>0</v>
          </cell>
          <cell r="AC108">
            <v>0</v>
          </cell>
          <cell r="AD108">
            <v>0</v>
          </cell>
          <cell r="AE108">
            <v>0</v>
          </cell>
          <cell r="AF108">
            <v>0</v>
          </cell>
          <cell r="AH108">
            <v>0.03</v>
          </cell>
          <cell r="AI108">
            <v>0.59</v>
          </cell>
          <cell r="AJ108">
            <v>0.38</v>
          </cell>
          <cell r="AQ108">
            <v>1</v>
          </cell>
        </row>
        <row r="109">
          <cell r="A109" t="str">
            <v>2.1.4.3.2.1</v>
          </cell>
          <cell r="B109" t="str">
            <v>Twisted Pair data cables</v>
          </cell>
          <cell r="C109" t="str">
            <v>TY1CMDCABLE</v>
          </cell>
          <cell r="D109" t="str">
            <v>Modules</v>
          </cell>
          <cell r="E109" t="str">
            <v>Any</v>
          </cell>
          <cell r="K109" t="str">
            <v>Custom</v>
          </cell>
          <cell r="L109">
            <v>0.995</v>
          </cell>
          <cell r="M109" t="str">
            <v>0.995</v>
          </cell>
          <cell r="N109" t="str">
            <v>All</v>
          </cell>
          <cell r="O109">
            <v>2076</v>
          </cell>
          <cell r="P109">
            <v>62.28</v>
          </cell>
          <cell r="Q109">
            <v>2086.43216080402</v>
          </cell>
          <cell r="R109">
            <v>2149</v>
          </cell>
          <cell r="S109" t="str">
            <v>All</v>
          </cell>
          <cell r="T109">
            <v>5920</v>
          </cell>
          <cell r="U109">
            <v>177.6</v>
          </cell>
          <cell r="V109">
            <v>5949.7487437185928</v>
          </cell>
          <cell r="W109">
            <v>6128</v>
          </cell>
          <cell r="X109" t="str">
            <v>All</v>
          </cell>
          <cell r="Y109">
            <v>2280</v>
          </cell>
          <cell r="Z109">
            <v>68.399999999999991</v>
          </cell>
          <cell r="AA109">
            <v>2291.4572864321608</v>
          </cell>
          <cell r="AB109">
            <v>2360</v>
          </cell>
          <cell r="AC109">
            <v>0</v>
          </cell>
          <cell r="AD109">
            <v>0</v>
          </cell>
          <cell r="AE109">
            <v>0</v>
          </cell>
          <cell r="AF109">
            <v>0</v>
          </cell>
          <cell r="AH109">
            <v>0.03</v>
          </cell>
          <cell r="AI109">
            <v>0.59</v>
          </cell>
          <cell r="AJ109">
            <v>0.38</v>
          </cell>
          <cell r="AQ109">
            <v>1</v>
          </cell>
        </row>
        <row r="110">
          <cell r="A110" t="str">
            <v>2.1.4.3.2.2</v>
          </cell>
          <cell r="B110" t="str">
            <v>Twinax data cables</v>
          </cell>
          <cell r="C110" t="str">
            <v>TY1DATACABLE</v>
          </cell>
          <cell r="D110" t="str">
            <v>Data links</v>
          </cell>
          <cell r="E110" t="str">
            <v>Any</v>
          </cell>
          <cell r="K110" t="str">
            <v>Custom</v>
          </cell>
          <cell r="L110">
            <v>0.995</v>
          </cell>
          <cell r="M110" t="str">
            <v>0.995</v>
          </cell>
          <cell r="N110" t="str">
            <v>All</v>
          </cell>
          <cell r="O110">
            <v>3896</v>
          </cell>
          <cell r="P110">
            <v>116.88</v>
          </cell>
          <cell r="Q110">
            <v>3915.577889447236</v>
          </cell>
          <cell r="R110">
            <v>4033</v>
          </cell>
          <cell r="S110" t="str">
            <v>All</v>
          </cell>
          <cell r="T110">
            <v>8870</v>
          </cell>
          <cell r="U110">
            <v>266.09999999999997</v>
          </cell>
          <cell r="V110">
            <v>8914.572864321608</v>
          </cell>
          <cell r="W110">
            <v>9181</v>
          </cell>
          <cell r="X110" t="str">
            <v>All</v>
          </cell>
          <cell r="Y110">
            <v>4904</v>
          </cell>
          <cell r="Z110">
            <v>147.12</v>
          </cell>
          <cell r="AA110">
            <v>4928.6432160804025</v>
          </cell>
          <cell r="AB110">
            <v>5076</v>
          </cell>
          <cell r="AC110">
            <v>0</v>
          </cell>
          <cell r="AD110">
            <v>0</v>
          </cell>
          <cell r="AE110">
            <v>0</v>
          </cell>
          <cell r="AF110">
            <v>0</v>
          </cell>
          <cell r="AH110">
            <v>0.03</v>
          </cell>
          <cell r="AI110">
            <v>0.59</v>
          </cell>
          <cell r="AJ110">
            <v>0.38</v>
          </cell>
          <cell r="AQ110">
            <v>1</v>
          </cell>
        </row>
        <row r="111">
          <cell r="A111" t="str">
            <v>2.1.4.3.3</v>
          </cell>
          <cell r="B111" t="str">
            <v>Power and DCS cables in Type 1</v>
          </cell>
          <cell r="C111" t="str">
            <v>TY1POWDCSCAB</v>
          </cell>
          <cell r="D111" t="str">
            <v>Power Chains</v>
          </cell>
          <cell r="E111" t="str">
            <v>Any</v>
          </cell>
          <cell r="K111" t="str">
            <v>Custom</v>
          </cell>
          <cell r="L111">
            <v>0.995</v>
          </cell>
          <cell r="M111" t="str">
            <v>0.995</v>
          </cell>
          <cell r="N111" t="str">
            <v>All</v>
          </cell>
          <cell r="O111">
            <v>172</v>
          </cell>
          <cell r="P111">
            <v>5.16</v>
          </cell>
          <cell r="Q111">
            <v>172.8643216080402</v>
          </cell>
          <cell r="R111">
            <v>179</v>
          </cell>
          <cell r="S111" t="str">
            <v>All</v>
          </cell>
          <cell r="T111">
            <v>480</v>
          </cell>
          <cell r="U111">
            <v>14.399999999999999</v>
          </cell>
          <cell r="V111">
            <v>482.41206030150755</v>
          </cell>
          <cell r="W111">
            <v>497</v>
          </cell>
          <cell r="X111" t="str">
            <v>All</v>
          </cell>
          <cell r="Y111">
            <v>216</v>
          </cell>
          <cell r="Z111">
            <v>6.4799999999999995</v>
          </cell>
          <cell r="AA111">
            <v>217.0854271356784</v>
          </cell>
          <cell r="AB111">
            <v>224</v>
          </cell>
          <cell r="AC111">
            <v>0</v>
          </cell>
          <cell r="AD111">
            <v>0</v>
          </cell>
          <cell r="AE111">
            <v>0</v>
          </cell>
          <cell r="AF111">
            <v>0</v>
          </cell>
          <cell r="AH111">
            <v>0.03</v>
          </cell>
          <cell r="AI111">
            <v>0.59</v>
          </cell>
          <cell r="AJ111">
            <v>0.38</v>
          </cell>
          <cell r="AQ111">
            <v>1</v>
          </cell>
        </row>
        <row r="112">
          <cell r="A112" t="str">
            <v>2.1.4.3.4</v>
          </cell>
          <cell r="B112" t="str">
            <v>Management of cables in Type 1</v>
          </cell>
          <cell r="C112" t="str">
            <v>TY1MANAGEMENT</v>
          </cell>
          <cell r="D112" t="str">
            <v>Custom</v>
          </cell>
          <cell r="E112" t="str">
            <v>Any</v>
          </cell>
          <cell r="I112">
            <v>1</v>
          </cell>
          <cell r="K112" t="str">
            <v>Custom</v>
          </cell>
          <cell r="L112">
            <v>0.995</v>
          </cell>
          <cell r="M112" t="str">
            <v>0.995</v>
          </cell>
          <cell r="O112">
            <v>0</v>
          </cell>
          <cell r="P112">
            <v>0</v>
          </cell>
          <cell r="Q112">
            <v>0</v>
          </cell>
          <cell r="R112">
            <v>0</v>
          </cell>
          <cell r="T112">
            <v>0</v>
          </cell>
          <cell r="U112">
            <v>0</v>
          </cell>
          <cell r="V112">
            <v>0</v>
          </cell>
          <cell r="W112">
            <v>0</v>
          </cell>
          <cell r="Y112">
            <v>0</v>
          </cell>
          <cell r="Z112">
            <v>0</v>
          </cell>
          <cell r="AA112">
            <v>0</v>
          </cell>
          <cell r="AB112">
            <v>0</v>
          </cell>
          <cell r="AC112">
            <v>1</v>
          </cell>
          <cell r="AD112">
            <v>0</v>
          </cell>
          <cell r="AE112">
            <v>1.0050251256281406</v>
          </cell>
          <cell r="AF112">
            <v>1.0050251256281406</v>
          </cell>
          <cell r="AH112">
            <v>0.03</v>
          </cell>
          <cell r="AI112">
            <v>0.59</v>
          </cell>
          <cell r="AJ112">
            <v>0.38</v>
          </cell>
          <cell r="AQ112">
            <v>1</v>
          </cell>
        </row>
        <row r="113">
          <cell r="A113" t="str">
            <v>2.1.4.4</v>
          </cell>
          <cell r="B113" t="str">
            <v>Patch Panel 1 (PP1)</v>
          </cell>
        </row>
        <row r="114">
          <cell r="A114" t="str">
            <v>2.1.4.4.1</v>
          </cell>
          <cell r="B114" t="str">
            <v>Shielding cage</v>
          </cell>
          <cell r="C114" t="str">
            <v>PP1SHIELD</v>
          </cell>
          <cell r="D114" t="str">
            <v>Custom</v>
          </cell>
          <cell r="E114" t="str">
            <v>Any</v>
          </cell>
          <cell r="I114">
            <v>2</v>
          </cell>
          <cell r="M114">
            <v>1</v>
          </cell>
          <cell r="O114">
            <v>0</v>
          </cell>
          <cell r="P114">
            <v>0</v>
          </cell>
          <cell r="Q114">
            <v>0</v>
          </cell>
          <cell r="R114">
            <v>0</v>
          </cell>
          <cell r="T114">
            <v>0</v>
          </cell>
          <cell r="U114">
            <v>0</v>
          </cell>
          <cell r="V114">
            <v>0</v>
          </cell>
          <cell r="W114">
            <v>0</v>
          </cell>
          <cell r="Y114">
            <v>0</v>
          </cell>
          <cell r="Z114">
            <v>0</v>
          </cell>
          <cell r="AA114">
            <v>0</v>
          </cell>
          <cell r="AB114">
            <v>0</v>
          </cell>
          <cell r="AC114">
            <v>2</v>
          </cell>
          <cell r="AD114">
            <v>0</v>
          </cell>
          <cell r="AE114">
            <v>2</v>
          </cell>
          <cell r="AF114">
            <v>2</v>
          </cell>
          <cell r="AH114">
            <v>0.03</v>
          </cell>
          <cell r="AI114">
            <v>0.97</v>
          </cell>
          <cell r="AQ114">
            <v>1</v>
          </cell>
        </row>
        <row r="115">
          <cell r="A115" t="str">
            <v>2.1.4.4.2</v>
          </cell>
          <cell r="B115" t="str">
            <v>Sealing of PP1</v>
          </cell>
          <cell r="C115" t="str">
            <v>PP1SEAL</v>
          </cell>
          <cell r="D115" t="str">
            <v>Custom</v>
          </cell>
          <cell r="E115" t="str">
            <v>Any</v>
          </cell>
          <cell r="I115">
            <v>2</v>
          </cell>
          <cell r="M115">
            <v>1</v>
          </cell>
          <cell r="O115">
            <v>0</v>
          </cell>
          <cell r="P115">
            <v>0</v>
          </cell>
          <cell r="Q115">
            <v>0</v>
          </cell>
          <cell r="R115">
            <v>0</v>
          </cell>
          <cell r="T115">
            <v>0</v>
          </cell>
          <cell r="U115">
            <v>0</v>
          </cell>
          <cell r="V115">
            <v>0</v>
          </cell>
          <cell r="W115">
            <v>0</v>
          </cell>
          <cell r="Y115">
            <v>0</v>
          </cell>
          <cell r="Z115">
            <v>0</v>
          </cell>
          <cell r="AA115">
            <v>0</v>
          </cell>
          <cell r="AB115">
            <v>0</v>
          </cell>
          <cell r="AC115">
            <v>2</v>
          </cell>
          <cell r="AD115">
            <v>0</v>
          </cell>
          <cell r="AE115">
            <v>2</v>
          </cell>
          <cell r="AF115">
            <v>2</v>
          </cell>
          <cell r="AH115">
            <v>0.03</v>
          </cell>
          <cell r="AI115">
            <v>0.97</v>
          </cell>
          <cell r="AQ115">
            <v>1</v>
          </cell>
        </row>
        <row r="116">
          <cell r="A116" t="str">
            <v>2.1.4.5</v>
          </cell>
          <cell r="B116" t="str">
            <v>Optical drivers/receivers</v>
          </cell>
        </row>
        <row r="117">
          <cell r="A117" t="str">
            <v>2.1.4.5.1</v>
          </cell>
          <cell r="B117" t="str">
            <v>lpGBT</v>
          </cell>
          <cell r="C117" t="str">
            <v>LPGBT</v>
          </cell>
          <cell r="D117" t="str">
            <v>Opto Boards</v>
          </cell>
          <cell r="E117" t="str">
            <v>Any</v>
          </cell>
          <cell r="K117" t="str">
            <v>One</v>
          </cell>
          <cell r="M117">
            <v>1</v>
          </cell>
          <cell r="N117" t="str">
            <v>All</v>
          </cell>
          <cell r="O117">
            <v>200</v>
          </cell>
          <cell r="P117">
            <v>8</v>
          </cell>
          <cell r="Q117">
            <v>200</v>
          </cell>
          <cell r="R117">
            <v>624</v>
          </cell>
          <cell r="S117" t="str">
            <v>All</v>
          </cell>
          <cell r="T117">
            <v>440</v>
          </cell>
          <cell r="U117">
            <v>17.600000000000001</v>
          </cell>
          <cell r="V117">
            <v>440</v>
          </cell>
          <cell r="W117">
            <v>1373</v>
          </cell>
          <cell r="X117" t="str">
            <v>All</v>
          </cell>
          <cell r="Y117">
            <v>256</v>
          </cell>
          <cell r="Z117">
            <v>10.24</v>
          </cell>
          <cell r="AA117">
            <v>256</v>
          </cell>
          <cell r="AB117">
            <v>799</v>
          </cell>
          <cell r="AC117">
            <v>0</v>
          </cell>
          <cell r="AD117">
            <v>0</v>
          </cell>
          <cell r="AE117">
            <v>0</v>
          </cell>
          <cell r="AF117">
            <v>0</v>
          </cell>
          <cell r="AI117">
            <v>0.03</v>
          </cell>
          <cell r="AJ117">
            <v>0.59</v>
          </cell>
          <cell r="AK117">
            <v>0.38</v>
          </cell>
          <cell r="AQ117">
            <v>1</v>
          </cell>
        </row>
        <row r="118">
          <cell r="A118" t="str">
            <v>2.1.4.5.2.a</v>
          </cell>
          <cell r="B118" t="str">
            <v>Receiver Optics</v>
          </cell>
          <cell r="C118" t="str">
            <v>OPTORX</v>
          </cell>
          <cell r="D118" t="str">
            <v>Opto Boards</v>
          </cell>
          <cell r="E118" t="str">
            <v>Any</v>
          </cell>
          <cell r="K118" t="str">
            <v>One</v>
          </cell>
          <cell r="M118">
            <v>1</v>
          </cell>
          <cell r="N118" t="str">
            <v>All</v>
          </cell>
          <cell r="O118">
            <v>200</v>
          </cell>
          <cell r="P118">
            <v>8</v>
          </cell>
          <cell r="Q118">
            <v>200</v>
          </cell>
          <cell r="R118">
            <v>624</v>
          </cell>
          <cell r="S118" t="str">
            <v>All</v>
          </cell>
          <cell r="T118">
            <v>440</v>
          </cell>
          <cell r="U118">
            <v>17.600000000000001</v>
          </cell>
          <cell r="V118">
            <v>440</v>
          </cell>
          <cell r="W118">
            <v>1373</v>
          </cell>
          <cell r="X118" t="str">
            <v>All</v>
          </cell>
          <cell r="Y118">
            <v>256</v>
          </cell>
          <cell r="Z118">
            <v>10.24</v>
          </cell>
          <cell r="AA118">
            <v>256</v>
          </cell>
          <cell r="AB118">
            <v>799</v>
          </cell>
          <cell r="AC118">
            <v>0</v>
          </cell>
          <cell r="AD118">
            <v>0</v>
          </cell>
          <cell r="AE118">
            <v>0</v>
          </cell>
          <cell r="AF118">
            <v>0</v>
          </cell>
          <cell r="AI118">
            <v>0.03</v>
          </cell>
          <cell r="AJ118">
            <v>0.59</v>
          </cell>
          <cell r="AK118">
            <v>0.38</v>
          </cell>
          <cell r="AQ118">
            <v>1</v>
          </cell>
        </row>
        <row r="119">
          <cell r="A119" t="str">
            <v>2.1.4.5.2.b</v>
          </cell>
          <cell r="B119" t="str">
            <v>Transmitter Optics</v>
          </cell>
          <cell r="C119" t="str">
            <v>OPTOTX</v>
          </cell>
          <cell r="D119" t="str">
            <v>Opto Boards</v>
          </cell>
          <cell r="E119" t="str">
            <v>Any</v>
          </cell>
          <cell r="K119" t="str">
            <v>One</v>
          </cell>
          <cell r="M119">
            <v>1</v>
          </cell>
          <cell r="N119" t="str">
            <v>All</v>
          </cell>
          <cell r="O119">
            <v>200</v>
          </cell>
          <cell r="P119">
            <v>8</v>
          </cell>
          <cell r="Q119">
            <v>200</v>
          </cell>
          <cell r="R119">
            <v>624</v>
          </cell>
          <cell r="S119" t="str">
            <v>All</v>
          </cell>
          <cell r="T119">
            <v>440</v>
          </cell>
          <cell r="U119">
            <v>17.600000000000001</v>
          </cell>
          <cell r="V119">
            <v>440</v>
          </cell>
          <cell r="W119">
            <v>1373</v>
          </cell>
          <cell r="X119" t="str">
            <v>All</v>
          </cell>
          <cell r="Y119">
            <v>256</v>
          </cell>
          <cell r="Z119">
            <v>10.24</v>
          </cell>
          <cell r="AA119">
            <v>256</v>
          </cell>
          <cell r="AB119">
            <v>799</v>
          </cell>
          <cell r="AC119">
            <v>0</v>
          </cell>
          <cell r="AD119">
            <v>0</v>
          </cell>
          <cell r="AE119">
            <v>0</v>
          </cell>
          <cell r="AF119">
            <v>0</v>
          </cell>
          <cell r="AI119">
            <v>0.03</v>
          </cell>
          <cell r="AJ119">
            <v>0.59</v>
          </cell>
          <cell r="AK119">
            <v>0.38</v>
          </cell>
          <cell r="AQ119">
            <v>1</v>
          </cell>
        </row>
        <row r="120">
          <cell r="A120" t="str">
            <v>2.1.4.5.3</v>
          </cell>
          <cell r="B120" t="str">
            <v>Rx/Tx board</v>
          </cell>
          <cell r="C120" t="str">
            <v>OPTOBOARD</v>
          </cell>
          <cell r="D120" t="str">
            <v>Opto Boards</v>
          </cell>
          <cell r="E120" t="str">
            <v>Any</v>
          </cell>
          <cell r="K120" t="str">
            <v>One</v>
          </cell>
          <cell r="M120">
            <v>1</v>
          </cell>
          <cell r="N120" t="str">
            <v>All</v>
          </cell>
          <cell r="O120">
            <v>200</v>
          </cell>
          <cell r="P120">
            <v>8</v>
          </cell>
          <cell r="Q120">
            <v>200</v>
          </cell>
          <cell r="R120">
            <v>208</v>
          </cell>
          <cell r="S120" t="str">
            <v>All</v>
          </cell>
          <cell r="T120">
            <v>440</v>
          </cell>
          <cell r="U120">
            <v>17.600000000000001</v>
          </cell>
          <cell r="V120">
            <v>440</v>
          </cell>
          <cell r="W120">
            <v>458</v>
          </cell>
          <cell r="X120" t="str">
            <v>All</v>
          </cell>
          <cell r="Y120">
            <v>256</v>
          </cell>
          <cell r="Z120">
            <v>10.24</v>
          </cell>
          <cell r="AA120">
            <v>256</v>
          </cell>
          <cell r="AB120">
            <v>267</v>
          </cell>
          <cell r="AC120">
            <v>0</v>
          </cell>
          <cell r="AD120">
            <v>0</v>
          </cell>
          <cell r="AE120">
            <v>0</v>
          </cell>
          <cell r="AF120">
            <v>0</v>
          </cell>
          <cell r="AI120">
            <v>0.03</v>
          </cell>
          <cell r="AJ120">
            <v>0.59</v>
          </cell>
          <cell r="AK120">
            <v>0.38</v>
          </cell>
          <cell r="AQ120">
            <v>1</v>
          </cell>
        </row>
        <row r="121">
          <cell r="A121" t="str">
            <v>2.1.4.6</v>
          </cell>
          <cell r="B121" t="str">
            <v>Optical patch panel</v>
          </cell>
        </row>
        <row r="122">
          <cell r="A122" t="str">
            <v>2.1.4.6.1</v>
          </cell>
          <cell r="B122" t="str">
            <v>Mechanical housing</v>
          </cell>
          <cell r="C122" t="str">
            <v>OPTOBOX</v>
          </cell>
          <cell r="D122" t="str">
            <v>Custom</v>
          </cell>
          <cell r="E122" t="str">
            <v>Any</v>
          </cell>
          <cell r="I122">
            <v>38</v>
          </cell>
          <cell r="K122" t="str">
            <v>One</v>
          </cell>
          <cell r="M122">
            <v>1</v>
          </cell>
          <cell r="O122">
            <v>0</v>
          </cell>
          <cell r="P122">
            <v>0</v>
          </cell>
          <cell r="Q122">
            <v>0</v>
          </cell>
          <cell r="R122">
            <v>0</v>
          </cell>
          <cell r="T122">
            <v>0</v>
          </cell>
          <cell r="U122">
            <v>0</v>
          </cell>
          <cell r="V122">
            <v>0</v>
          </cell>
          <cell r="W122">
            <v>0</v>
          </cell>
          <cell r="Y122">
            <v>0</v>
          </cell>
          <cell r="Z122">
            <v>0</v>
          </cell>
          <cell r="AA122">
            <v>0</v>
          </cell>
          <cell r="AB122">
            <v>0</v>
          </cell>
          <cell r="AC122">
            <v>38</v>
          </cell>
          <cell r="AD122">
            <v>3.8000000000000003</v>
          </cell>
          <cell r="AE122">
            <v>38</v>
          </cell>
          <cell r="AF122">
            <v>42</v>
          </cell>
          <cell r="AG122">
            <v>0</v>
          </cell>
          <cell r="AH122">
            <v>0.03</v>
          </cell>
          <cell r="AI122">
            <v>0.97</v>
          </cell>
          <cell r="AJ122">
            <v>0</v>
          </cell>
          <cell r="AK122">
            <v>0</v>
          </cell>
          <cell r="AL122">
            <v>0</v>
          </cell>
          <cell r="AM122">
            <v>0</v>
          </cell>
          <cell r="AN122">
            <v>0</v>
          </cell>
          <cell r="AO122">
            <v>0</v>
          </cell>
          <cell r="AP122">
            <v>0</v>
          </cell>
          <cell r="AQ122">
            <v>1</v>
          </cell>
        </row>
        <row r="123">
          <cell r="A123" t="str">
            <v>2.1.4.7</v>
          </cell>
          <cell r="B123" t="str">
            <v>Optical fibers</v>
          </cell>
        </row>
        <row r="124">
          <cell r="A124" t="str">
            <v>2.1.4.7.1</v>
          </cell>
          <cell r="B124" t="str">
            <v>Radiation hard fibre material</v>
          </cell>
          <cell r="C124" t="str">
            <v xml:space="preserve">   </v>
          </cell>
          <cell r="M124">
            <v>1</v>
          </cell>
          <cell r="O124">
            <v>0</v>
          </cell>
          <cell r="P124">
            <v>0</v>
          </cell>
          <cell r="Q124">
            <v>0</v>
          </cell>
          <cell r="R124">
            <v>0</v>
          </cell>
          <cell r="T124">
            <v>0</v>
          </cell>
          <cell r="U124">
            <v>0</v>
          </cell>
          <cell r="V124">
            <v>0</v>
          </cell>
          <cell r="W124">
            <v>0</v>
          </cell>
          <cell r="Y124">
            <v>0</v>
          </cell>
          <cell r="Z124">
            <v>0</v>
          </cell>
          <cell r="AA124">
            <v>0</v>
          </cell>
          <cell r="AB124">
            <v>0</v>
          </cell>
          <cell r="AC124">
            <v>0</v>
          </cell>
          <cell r="AD124">
            <v>0</v>
          </cell>
          <cell r="AE124">
            <v>0</v>
          </cell>
          <cell r="AF124">
            <v>0</v>
          </cell>
          <cell r="AL124">
            <v>0.03</v>
          </cell>
          <cell r="AM124">
            <v>0.97</v>
          </cell>
          <cell r="AQ124">
            <v>1</v>
          </cell>
        </row>
        <row r="125">
          <cell r="A125" t="str">
            <v>2.1.4.7.1 a</v>
          </cell>
          <cell r="B125" t="str">
            <v>Up Links</v>
          </cell>
          <cell r="C125" t="str">
            <v>DATAFIBRE</v>
          </cell>
          <cell r="D125" t="str">
            <v>VTR up</v>
          </cell>
          <cell r="E125" t="str">
            <v>Any</v>
          </cell>
          <cell r="K125" t="str">
            <v>One</v>
          </cell>
          <cell r="M125">
            <v>1</v>
          </cell>
          <cell r="N125" t="str">
            <v>All</v>
          </cell>
          <cell r="O125">
            <v>600</v>
          </cell>
          <cell r="P125">
            <v>60</v>
          </cell>
          <cell r="Q125">
            <v>600</v>
          </cell>
          <cell r="R125">
            <v>55</v>
          </cell>
          <cell r="S125" t="str">
            <v>All</v>
          </cell>
          <cell r="T125">
            <v>1320</v>
          </cell>
          <cell r="U125">
            <v>132</v>
          </cell>
          <cell r="V125">
            <v>1320</v>
          </cell>
          <cell r="W125">
            <v>121</v>
          </cell>
          <cell r="X125" t="str">
            <v>All</v>
          </cell>
          <cell r="Y125">
            <v>768</v>
          </cell>
          <cell r="Z125">
            <v>76.800000000000011</v>
          </cell>
          <cell r="AA125">
            <v>768</v>
          </cell>
          <cell r="AB125">
            <v>71</v>
          </cell>
          <cell r="AC125">
            <v>0</v>
          </cell>
          <cell r="AD125">
            <v>0</v>
          </cell>
          <cell r="AE125">
            <v>0</v>
          </cell>
          <cell r="AF125">
            <v>0</v>
          </cell>
          <cell r="AL125">
            <v>0.03</v>
          </cell>
          <cell r="AM125">
            <v>0.97</v>
          </cell>
          <cell r="AQ125">
            <v>1</v>
          </cell>
        </row>
        <row r="126">
          <cell r="A126" t="str">
            <v>2.1.4.7.1 b</v>
          </cell>
          <cell r="B126" t="str">
            <v>Down Links</v>
          </cell>
          <cell r="C126" t="str">
            <v>DATAFIBRE</v>
          </cell>
          <cell r="D126" t="str">
            <v>VTR Down</v>
          </cell>
          <cell r="E126" t="str">
            <v>Any</v>
          </cell>
          <cell r="K126" t="str">
            <v>One</v>
          </cell>
          <cell r="M126">
            <v>1</v>
          </cell>
          <cell r="N126" t="str">
            <v>All</v>
          </cell>
          <cell r="O126">
            <v>600</v>
          </cell>
          <cell r="P126">
            <v>60</v>
          </cell>
          <cell r="Q126">
            <v>600</v>
          </cell>
          <cell r="R126">
            <v>10</v>
          </cell>
          <cell r="S126" t="str">
            <v>All</v>
          </cell>
          <cell r="T126">
            <v>1320</v>
          </cell>
          <cell r="U126">
            <v>132</v>
          </cell>
          <cell r="V126">
            <v>1320</v>
          </cell>
          <cell r="W126">
            <v>21</v>
          </cell>
          <cell r="X126" t="str">
            <v>All</v>
          </cell>
          <cell r="Y126">
            <v>768</v>
          </cell>
          <cell r="Z126">
            <v>76.800000000000011</v>
          </cell>
          <cell r="AA126">
            <v>768</v>
          </cell>
          <cell r="AB126">
            <v>12</v>
          </cell>
          <cell r="AC126">
            <v>0</v>
          </cell>
          <cell r="AD126">
            <v>0</v>
          </cell>
          <cell r="AE126">
            <v>0</v>
          </cell>
          <cell r="AF126">
            <v>0</v>
          </cell>
          <cell r="AL126">
            <v>0.03</v>
          </cell>
          <cell r="AM126">
            <v>0.97</v>
          </cell>
          <cell r="AQ126">
            <v>1</v>
          </cell>
        </row>
        <row r="127">
          <cell r="A127" t="str">
            <v>2.1.4.7.2</v>
          </cell>
          <cell r="B127" t="str">
            <v>Connectorization</v>
          </cell>
          <cell r="C127" t="str">
            <v xml:space="preserve">   </v>
          </cell>
          <cell r="M127">
            <v>1</v>
          </cell>
          <cell r="O127">
            <v>0</v>
          </cell>
          <cell r="P127">
            <v>0</v>
          </cell>
          <cell r="Q127">
            <v>0</v>
          </cell>
          <cell r="R127">
            <v>0</v>
          </cell>
          <cell r="T127">
            <v>0</v>
          </cell>
          <cell r="U127">
            <v>0</v>
          </cell>
          <cell r="V127">
            <v>0</v>
          </cell>
          <cell r="W127">
            <v>0</v>
          </cell>
          <cell r="Y127">
            <v>0</v>
          </cell>
          <cell r="Z127">
            <v>0</v>
          </cell>
          <cell r="AA127">
            <v>0</v>
          </cell>
          <cell r="AB127">
            <v>0</v>
          </cell>
          <cell r="AC127">
            <v>0</v>
          </cell>
          <cell r="AD127">
            <v>0</v>
          </cell>
          <cell r="AE127">
            <v>0</v>
          </cell>
          <cell r="AF127">
            <v>0</v>
          </cell>
          <cell r="AL127">
            <v>0.03</v>
          </cell>
          <cell r="AM127">
            <v>0.97</v>
          </cell>
          <cell r="AQ127">
            <v>1</v>
          </cell>
        </row>
        <row r="128">
          <cell r="A128" t="str">
            <v>2.1.4.8</v>
          </cell>
          <cell r="B128" t="str">
            <v>Type 2 Services</v>
          </cell>
        </row>
        <row r="129">
          <cell r="A129" t="str">
            <v>2.1.4.8.1</v>
          </cell>
          <cell r="B129" t="str">
            <v>High speed electrical data cables in Type 2</v>
          </cell>
          <cell r="C129" t="str">
            <v>TY2TTCCABLE</v>
          </cell>
          <cell r="D129" t="str">
            <v>Power Chains</v>
          </cell>
          <cell r="E129" t="str">
            <v>Any</v>
          </cell>
          <cell r="K129" t="str">
            <v>One</v>
          </cell>
          <cell r="M129">
            <v>1</v>
          </cell>
          <cell r="N129" t="str">
            <v>All</v>
          </cell>
          <cell r="O129">
            <v>172</v>
          </cell>
          <cell r="P129">
            <v>17.2</v>
          </cell>
          <cell r="Q129">
            <v>172</v>
          </cell>
          <cell r="R129">
            <v>190</v>
          </cell>
          <cell r="S129" t="str">
            <v>All</v>
          </cell>
          <cell r="T129">
            <v>480</v>
          </cell>
          <cell r="U129">
            <v>48</v>
          </cell>
          <cell r="V129">
            <v>480</v>
          </cell>
          <cell r="W129">
            <v>528</v>
          </cell>
          <cell r="X129" t="str">
            <v>All</v>
          </cell>
          <cell r="Y129">
            <v>216</v>
          </cell>
          <cell r="Z129">
            <v>21.6</v>
          </cell>
          <cell r="AA129">
            <v>216</v>
          </cell>
          <cell r="AB129">
            <v>238</v>
          </cell>
          <cell r="AC129">
            <v>0</v>
          </cell>
          <cell r="AD129">
            <v>0</v>
          </cell>
          <cell r="AE129">
            <v>0</v>
          </cell>
          <cell r="AF129">
            <v>0</v>
          </cell>
          <cell r="AG129">
            <v>0</v>
          </cell>
          <cell r="AH129">
            <v>0.03</v>
          </cell>
          <cell r="AI129">
            <v>0.97</v>
          </cell>
          <cell r="AJ129">
            <v>0</v>
          </cell>
          <cell r="AK129">
            <v>0</v>
          </cell>
          <cell r="AL129">
            <v>0</v>
          </cell>
          <cell r="AM129">
            <v>0</v>
          </cell>
          <cell r="AN129">
            <v>0</v>
          </cell>
          <cell r="AO129">
            <v>0</v>
          </cell>
          <cell r="AP129">
            <v>0</v>
          </cell>
          <cell r="AQ129">
            <v>1</v>
          </cell>
        </row>
        <row r="130">
          <cell r="A130" t="str">
            <v>2.1.4.8.2</v>
          </cell>
          <cell r="B130" t="str">
            <v>Power and DCS cables in Type 2</v>
          </cell>
          <cell r="C130" t="str">
            <v>TY2CABLE</v>
          </cell>
          <cell r="D130" t="str">
            <v>Power Chains</v>
          </cell>
          <cell r="E130" t="str">
            <v>Any</v>
          </cell>
          <cell r="K130" t="str">
            <v>One</v>
          </cell>
          <cell r="M130">
            <v>1</v>
          </cell>
          <cell r="N130" t="str">
            <v>All</v>
          </cell>
          <cell r="O130">
            <v>172</v>
          </cell>
          <cell r="P130">
            <v>25.8</v>
          </cell>
          <cell r="Q130">
            <v>172</v>
          </cell>
          <cell r="R130">
            <v>99</v>
          </cell>
          <cell r="S130" t="str">
            <v>All</v>
          </cell>
          <cell r="T130">
            <v>480</v>
          </cell>
          <cell r="U130">
            <v>72</v>
          </cell>
          <cell r="V130">
            <v>480</v>
          </cell>
          <cell r="W130">
            <v>276</v>
          </cell>
          <cell r="X130" t="str">
            <v>All</v>
          </cell>
          <cell r="Y130">
            <v>216</v>
          </cell>
          <cell r="Z130">
            <v>32.4</v>
          </cell>
          <cell r="AA130">
            <v>216</v>
          </cell>
          <cell r="AB130">
            <v>125</v>
          </cell>
          <cell r="AC130">
            <v>0</v>
          </cell>
          <cell r="AD130">
            <v>0</v>
          </cell>
          <cell r="AE130">
            <v>0</v>
          </cell>
          <cell r="AF130">
            <v>0</v>
          </cell>
          <cell r="AG130">
            <v>0</v>
          </cell>
          <cell r="AH130">
            <v>0.03</v>
          </cell>
          <cell r="AI130">
            <v>0.97</v>
          </cell>
          <cell r="AJ130">
            <v>0</v>
          </cell>
          <cell r="AK130">
            <v>0</v>
          </cell>
          <cell r="AL130">
            <v>0</v>
          </cell>
          <cell r="AM130">
            <v>0</v>
          </cell>
          <cell r="AN130">
            <v>0</v>
          </cell>
          <cell r="AO130">
            <v>0</v>
          </cell>
          <cell r="AP130">
            <v>0</v>
          </cell>
          <cell r="AQ130">
            <v>1</v>
          </cell>
        </row>
        <row r="131">
          <cell r="A131" t="str">
            <v>2.1.4.9</v>
          </cell>
          <cell r="B131" t="str">
            <v>Patch Panel 2 (PP2)</v>
          </cell>
        </row>
        <row r="132">
          <cell r="A132" t="str">
            <v>2.1.4.9.1</v>
          </cell>
          <cell r="B132" t="str">
            <v>LV Boxes</v>
          </cell>
          <cell r="C132" t="str">
            <v>PP2LVREG</v>
          </cell>
          <cell r="D132" t="str">
            <v>Custom</v>
          </cell>
          <cell r="E132" t="str">
            <v>Any</v>
          </cell>
          <cell r="I132">
            <v>28</v>
          </cell>
          <cell r="M132">
            <v>1</v>
          </cell>
          <cell r="O132">
            <v>0</v>
          </cell>
          <cell r="P132">
            <v>0</v>
          </cell>
          <cell r="Q132">
            <v>0</v>
          </cell>
          <cell r="R132">
            <v>0</v>
          </cell>
          <cell r="T132">
            <v>0</v>
          </cell>
          <cell r="U132">
            <v>0</v>
          </cell>
          <cell r="V132">
            <v>0</v>
          </cell>
          <cell r="W132">
            <v>0</v>
          </cell>
          <cell r="Y132">
            <v>0</v>
          </cell>
          <cell r="Z132">
            <v>0</v>
          </cell>
          <cell r="AA132">
            <v>0</v>
          </cell>
          <cell r="AB132">
            <v>0</v>
          </cell>
          <cell r="AC132">
            <v>28</v>
          </cell>
          <cell r="AD132">
            <v>0</v>
          </cell>
          <cell r="AE132">
            <v>28</v>
          </cell>
          <cell r="AF132">
            <v>28</v>
          </cell>
          <cell r="AH132">
            <v>0.03</v>
          </cell>
          <cell r="AI132">
            <v>0.97</v>
          </cell>
          <cell r="AQ132">
            <v>1</v>
          </cell>
        </row>
        <row r="133">
          <cell r="A133" t="str">
            <v>2.1.4.9.2</v>
          </cell>
          <cell r="B133" t="str">
            <v>HV Boxes</v>
          </cell>
          <cell r="C133" t="str">
            <v>PP2HV</v>
          </cell>
          <cell r="D133" t="str">
            <v>Custom</v>
          </cell>
          <cell r="E133" t="str">
            <v>Any</v>
          </cell>
          <cell r="I133">
            <v>10</v>
          </cell>
          <cell r="M133">
            <v>1</v>
          </cell>
          <cell r="O133">
            <v>0</v>
          </cell>
          <cell r="P133">
            <v>0</v>
          </cell>
          <cell r="Q133">
            <v>0</v>
          </cell>
          <cell r="R133">
            <v>0</v>
          </cell>
          <cell r="T133">
            <v>0</v>
          </cell>
          <cell r="U133">
            <v>0</v>
          </cell>
          <cell r="V133">
            <v>0</v>
          </cell>
          <cell r="W133">
            <v>0</v>
          </cell>
          <cell r="Y133">
            <v>0</v>
          </cell>
          <cell r="Z133">
            <v>0</v>
          </cell>
          <cell r="AA133">
            <v>0</v>
          </cell>
          <cell r="AB133">
            <v>0</v>
          </cell>
          <cell r="AC133">
            <v>10</v>
          </cell>
          <cell r="AD133">
            <v>0</v>
          </cell>
          <cell r="AE133">
            <v>10</v>
          </cell>
          <cell r="AF133">
            <v>10</v>
          </cell>
          <cell r="AH133">
            <v>0.03</v>
          </cell>
          <cell r="AI133">
            <v>0.97</v>
          </cell>
          <cell r="AQ133">
            <v>1</v>
          </cell>
        </row>
        <row r="134">
          <cell r="A134" t="str">
            <v>2.1.4.10</v>
          </cell>
          <cell r="B134" t="str">
            <v>Type 3 Services</v>
          </cell>
        </row>
        <row r="135">
          <cell r="A135" t="str">
            <v>2.1.4.10.1</v>
          </cell>
          <cell r="B135" t="str">
            <v>Cabling and termination</v>
          </cell>
          <cell r="C135" t="str">
            <v>TY3CABLE</v>
          </cell>
          <cell r="D135" t="str">
            <v>Custom</v>
          </cell>
          <cell r="E135" t="str">
            <v>Any</v>
          </cell>
          <cell r="I135">
            <v>1</v>
          </cell>
          <cell r="K135" t="str">
            <v>One</v>
          </cell>
          <cell r="M135">
            <v>1</v>
          </cell>
          <cell r="O135">
            <v>0</v>
          </cell>
          <cell r="P135">
            <v>0</v>
          </cell>
          <cell r="Q135">
            <v>0</v>
          </cell>
          <cell r="R135">
            <v>0</v>
          </cell>
          <cell r="T135">
            <v>0</v>
          </cell>
          <cell r="U135">
            <v>0</v>
          </cell>
          <cell r="V135">
            <v>0</v>
          </cell>
          <cell r="W135">
            <v>0</v>
          </cell>
          <cell r="Y135">
            <v>0</v>
          </cell>
          <cell r="Z135">
            <v>0</v>
          </cell>
          <cell r="AA135">
            <v>0</v>
          </cell>
          <cell r="AB135">
            <v>0</v>
          </cell>
          <cell r="AC135">
            <v>1</v>
          </cell>
          <cell r="AD135">
            <v>0</v>
          </cell>
          <cell r="AE135">
            <v>1</v>
          </cell>
          <cell r="AF135">
            <v>1</v>
          </cell>
          <cell r="AG135">
            <v>0</v>
          </cell>
          <cell r="AH135">
            <v>0.03</v>
          </cell>
          <cell r="AI135">
            <v>0.97</v>
          </cell>
          <cell r="AJ135">
            <v>0</v>
          </cell>
          <cell r="AK135">
            <v>0</v>
          </cell>
          <cell r="AL135">
            <v>0</v>
          </cell>
          <cell r="AM135">
            <v>0</v>
          </cell>
          <cell r="AN135">
            <v>0</v>
          </cell>
          <cell r="AO135">
            <v>0</v>
          </cell>
          <cell r="AP135">
            <v>0</v>
          </cell>
          <cell r="AQ135">
            <v>1</v>
          </cell>
        </row>
        <row r="136">
          <cell r="A136" t="str">
            <v>2.1.5</v>
          </cell>
          <cell r="B136" t="str">
            <v>Local Supports</v>
          </cell>
        </row>
        <row r="137">
          <cell r="A137" t="str">
            <v>2.1.5.1</v>
          </cell>
          <cell r="B137" t="str">
            <v>Local Support cooling  line</v>
          </cell>
        </row>
        <row r="138">
          <cell r="A138" t="str">
            <v>2.1.5.1.1</v>
          </cell>
          <cell r="B138" t="str">
            <v>Outer Barrel Local Support Cooling  Line</v>
          </cell>
          <cell r="C138" t="str">
            <v xml:space="preserve">   </v>
          </cell>
          <cell r="M138">
            <v>1</v>
          </cell>
          <cell r="O138">
            <v>0</v>
          </cell>
          <cell r="P138">
            <v>0</v>
          </cell>
          <cell r="Q138">
            <v>0</v>
          </cell>
          <cell r="R138">
            <v>0</v>
          </cell>
          <cell r="T138">
            <v>0</v>
          </cell>
          <cell r="U138">
            <v>0</v>
          </cell>
          <cell r="V138">
            <v>0</v>
          </cell>
          <cell r="W138">
            <v>0</v>
          </cell>
          <cell r="Y138">
            <v>0</v>
          </cell>
          <cell r="Z138">
            <v>0</v>
          </cell>
          <cell r="AA138">
            <v>0</v>
          </cell>
          <cell r="AB138">
            <v>0</v>
          </cell>
          <cell r="AC138">
            <v>0</v>
          </cell>
          <cell r="AD138">
            <v>0</v>
          </cell>
          <cell r="AE138">
            <v>0</v>
          </cell>
          <cell r="AF138">
            <v>0</v>
          </cell>
        </row>
        <row r="139">
          <cell r="A139" t="str">
            <v>2.1.5.1.2</v>
          </cell>
          <cell r="B139" t="str">
            <v>Outer Encap Local Support Cooling Line</v>
          </cell>
          <cell r="C139" t="str">
            <v xml:space="preserve">   </v>
          </cell>
          <cell r="M139">
            <v>1</v>
          </cell>
          <cell r="O139">
            <v>0</v>
          </cell>
          <cell r="P139">
            <v>0</v>
          </cell>
          <cell r="Q139">
            <v>0</v>
          </cell>
          <cell r="R139">
            <v>0</v>
          </cell>
          <cell r="T139">
            <v>0</v>
          </cell>
          <cell r="U139">
            <v>0</v>
          </cell>
          <cell r="V139">
            <v>0</v>
          </cell>
          <cell r="W139">
            <v>0</v>
          </cell>
          <cell r="Y139">
            <v>0</v>
          </cell>
          <cell r="Z139">
            <v>0</v>
          </cell>
          <cell r="AA139">
            <v>0</v>
          </cell>
          <cell r="AB139">
            <v>0</v>
          </cell>
          <cell r="AC139">
            <v>0</v>
          </cell>
          <cell r="AD139">
            <v>0</v>
          </cell>
          <cell r="AE139">
            <v>0</v>
          </cell>
          <cell r="AF139">
            <v>0</v>
          </cell>
        </row>
        <row r="140">
          <cell r="A140" t="str">
            <v>2.1.5.1.3</v>
          </cell>
          <cell r="B140" t="str">
            <v>Inner Barrel Local Support Cooling Line</v>
          </cell>
          <cell r="C140" t="str">
            <v xml:space="preserve">   </v>
          </cell>
          <cell r="M140">
            <v>1</v>
          </cell>
          <cell r="O140">
            <v>0</v>
          </cell>
          <cell r="P140">
            <v>0</v>
          </cell>
          <cell r="Q140">
            <v>0</v>
          </cell>
          <cell r="R140">
            <v>0</v>
          </cell>
          <cell r="T140">
            <v>0</v>
          </cell>
          <cell r="U140">
            <v>0</v>
          </cell>
          <cell r="V140">
            <v>0</v>
          </cell>
          <cell r="W140">
            <v>0</v>
          </cell>
          <cell r="Y140">
            <v>0</v>
          </cell>
          <cell r="Z140">
            <v>0</v>
          </cell>
          <cell r="AA140">
            <v>0</v>
          </cell>
          <cell r="AB140">
            <v>0</v>
          </cell>
          <cell r="AC140">
            <v>0</v>
          </cell>
          <cell r="AD140">
            <v>0</v>
          </cell>
          <cell r="AE140">
            <v>0</v>
          </cell>
          <cell r="AF140">
            <v>0</v>
          </cell>
        </row>
        <row r="141">
          <cell r="A141" t="str">
            <v>2.1.5.1.4</v>
          </cell>
          <cell r="B141" t="str">
            <v>Inner Encap Local Support Cooling Line</v>
          </cell>
          <cell r="C141" t="str">
            <v xml:space="preserve">   </v>
          </cell>
          <cell r="M141">
            <v>1</v>
          </cell>
          <cell r="O141">
            <v>0</v>
          </cell>
          <cell r="P141">
            <v>0</v>
          </cell>
          <cell r="Q141">
            <v>0</v>
          </cell>
          <cell r="R141">
            <v>0</v>
          </cell>
          <cell r="T141">
            <v>0</v>
          </cell>
          <cell r="U141">
            <v>0</v>
          </cell>
          <cell r="V141">
            <v>0</v>
          </cell>
          <cell r="W141">
            <v>0</v>
          </cell>
          <cell r="Y141">
            <v>0</v>
          </cell>
          <cell r="Z141">
            <v>0</v>
          </cell>
          <cell r="AA141">
            <v>0</v>
          </cell>
          <cell r="AB141">
            <v>0</v>
          </cell>
          <cell r="AC141">
            <v>0</v>
          </cell>
          <cell r="AD141">
            <v>0</v>
          </cell>
          <cell r="AE141">
            <v>0</v>
          </cell>
          <cell r="AF141">
            <v>0</v>
          </cell>
        </row>
        <row r="142">
          <cell r="A142" t="str">
            <v>2.1.5.2</v>
          </cell>
          <cell r="B142" t="str">
            <v>Local support Mechanical Structure</v>
          </cell>
        </row>
        <row r="143">
          <cell r="A143" t="str">
            <v>2.1.5.2.1</v>
          </cell>
          <cell r="B143" t="str">
            <v>Outer Barrel mechanical structure</v>
          </cell>
          <cell r="C143" t="str">
            <v xml:space="preserve">   </v>
          </cell>
          <cell r="M143">
            <v>1</v>
          </cell>
          <cell r="O143">
            <v>0</v>
          </cell>
          <cell r="P143">
            <v>0</v>
          </cell>
          <cell r="Q143">
            <v>0</v>
          </cell>
          <cell r="R143">
            <v>0</v>
          </cell>
          <cell r="T143">
            <v>0</v>
          </cell>
          <cell r="U143">
            <v>0</v>
          </cell>
          <cell r="V143">
            <v>0</v>
          </cell>
          <cell r="W143">
            <v>0</v>
          </cell>
          <cell r="Y143">
            <v>0</v>
          </cell>
          <cell r="Z143">
            <v>0</v>
          </cell>
          <cell r="AA143">
            <v>0</v>
          </cell>
          <cell r="AB143">
            <v>0</v>
          </cell>
          <cell r="AC143">
            <v>0</v>
          </cell>
          <cell r="AD143">
            <v>0</v>
          </cell>
          <cell r="AE143">
            <v>0</v>
          </cell>
          <cell r="AF143">
            <v>0</v>
          </cell>
        </row>
        <row r="144">
          <cell r="A144" t="str">
            <v>2.1.5.2.1 a</v>
          </cell>
          <cell r="B144" t="str">
            <v>Fabrication</v>
          </cell>
          <cell r="C144" t="str">
            <v>LSBARRELFAB</v>
          </cell>
          <cell r="D144" t="str">
            <v>Local supports</v>
          </cell>
          <cell r="E144" t="str">
            <v>Any</v>
          </cell>
          <cell r="J144" t="str">
            <v>C-LOCAL_SUPP</v>
          </cell>
          <cell r="K144" t="str">
            <v>3D-SINGLE</v>
          </cell>
          <cell r="M144">
            <v>0.86329999999999996</v>
          </cell>
          <cell r="O144">
            <v>0</v>
          </cell>
          <cell r="P144">
            <v>0</v>
          </cell>
          <cell r="Q144">
            <v>0</v>
          </cell>
          <cell r="R144">
            <v>0</v>
          </cell>
          <cell r="S144" t="str">
            <v>All</v>
          </cell>
          <cell r="T144">
            <v>60</v>
          </cell>
          <cell r="U144">
            <v>6</v>
          </cell>
          <cell r="V144">
            <v>69.50075292482336</v>
          </cell>
          <cell r="W144">
            <v>76</v>
          </cell>
          <cell r="Y144">
            <v>0</v>
          </cell>
          <cell r="Z144">
            <v>0</v>
          </cell>
          <cell r="AA144">
            <v>0</v>
          </cell>
          <cell r="AB144">
            <v>0</v>
          </cell>
          <cell r="AC144">
            <v>0</v>
          </cell>
          <cell r="AD144">
            <v>0</v>
          </cell>
          <cell r="AE144">
            <v>0</v>
          </cell>
          <cell r="AF144">
            <v>0</v>
          </cell>
          <cell r="AH144">
            <v>0.2</v>
          </cell>
          <cell r="AI144">
            <v>0.3</v>
          </cell>
          <cell r="AJ144">
            <v>0.3</v>
          </cell>
          <cell r="AK144">
            <v>0.2</v>
          </cell>
          <cell r="AQ144">
            <v>1</v>
          </cell>
        </row>
        <row r="145">
          <cell r="A145" t="str">
            <v>2.1.5.2.1 b</v>
          </cell>
          <cell r="B145" t="str">
            <v>Setup</v>
          </cell>
          <cell r="C145" t="str">
            <v>LSBARRELSETUP</v>
          </cell>
          <cell r="D145" t="str">
            <v>Custom</v>
          </cell>
          <cell r="E145" t="str">
            <v>Any</v>
          </cell>
          <cell r="G145">
            <v>1</v>
          </cell>
          <cell r="K145" t="str">
            <v>One</v>
          </cell>
          <cell r="M145">
            <v>1</v>
          </cell>
          <cell r="O145">
            <v>0</v>
          </cell>
          <cell r="P145">
            <v>0</v>
          </cell>
          <cell r="Q145">
            <v>0</v>
          </cell>
          <cell r="R145">
            <v>0</v>
          </cell>
          <cell r="S145" t="str">
            <v>All</v>
          </cell>
          <cell r="T145">
            <v>1</v>
          </cell>
          <cell r="U145">
            <v>0</v>
          </cell>
          <cell r="V145">
            <v>1</v>
          </cell>
          <cell r="W145">
            <v>1</v>
          </cell>
          <cell r="Y145">
            <v>0</v>
          </cell>
          <cell r="Z145">
            <v>0</v>
          </cell>
          <cell r="AA145">
            <v>0</v>
          </cell>
          <cell r="AB145">
            <v>0</v>
          </cell>
          <cell r="AC145">
            <v>0</v>
          </cell>
          <cell r="AD145">
            <v>0</v>
          </cell>
          <cell r="AE145">
            <v>0</v>
          </cell>
          <cell r="AF145">
            <v>0</v>
          </cell>
          <cell r="AH145">
            <v>0.2</v>
          </cell>
          <cell r="AI145">
            <v>0.3</v>
          </cell>
          <cell r="AJ145">
            <v>0.3</v>
          </cell>
          <cell r="AK145">
            <v>0.2</v>
          </cell>
          <cell r="AQ145">
            <v>1</v>
          </cell>
        </row>
        <row r="146">
          <cell r="A146" t="str">
            <v>2.1.5.2.2</v>
          </cell>
          <cell r="B146" t="str">
            <v>Outer Endcap mechanical structure</v>
          </cell>
          <cell r="C146" t="str">
            <v xml:space="preserve">   </v>
          </cell>
          <cell r="M146">
            <v>1</v>
          </cell>
          <cell r="O146">
            <v>0</v>
          </cell>
          <cell r="P146">
            <v>0</v>
          </cell>
          <cell r="Q146">
            <v>0</v>
          </cell>
          <cell r="R146">
            <v>0</v>
          </cell>
          <cell r="T146">
            <v>0</v>
          </cell>
          <cell r="U146">
            <v>0</v>
          </cell>
          <cell r="V146">
            <v>0</v>
          </cell>
          <cell r="W146">
            <v>0</v>
          </cell>
          <cell r="Y146">
            <v>0</v>
          </cell>
          <cell r="Z146">
            <v>0</v>
          </cell>
          <cell r="AA146">
            <v>0</v>
          </cell>
          <cell r="AB146">
            <v>0</v>
          </cell>
          <cell r="AC146">
            <v>0</v>
          </cell>
          <cell r="AD146">
            <v>0</v>
          </cell>
          <cell r="AE146">
            <v>0</v>
          </cell>
          <cell r="AF146">
            <v>0</v>
          </cell>
        </row>
        <row r="147">
          <cell r="A147" t="str">
            <v>2.1.5.2.2 a</v>
          </cell>
          <cell r="B147" t="str">
            <v>Fabrication</v>
          </cell>
          <cell r="C147" t="str">
            <v>LSENDCAPFAB</v>
          </cell>
          <cell r="D147" t="str">
            <v>Local supports</v>
          </cell>
          <cell r="E147" t="str">
            <v>Any</v>
          </cell>
          <cell r="J147" t="str">
            <v>C-LOCAL_SUPP</v>
          </cell>
          <cell r="K147" t="str">
            <v>PL-150-EC</v>
          </cell>
          <cell r="M147">
            <v>0.86329999999999996</v>
          </cell>
          <cell r="O147">
            <v>0</v>
          </cell>
          <cell r="P147">
            <v>0</v>
          </cell>
          <cell r="Q147">
            <v>0</v>
          </cell>
          <cell r="R147">
            <v>0</v>
          </cell>
          <cell r="T147">
            <v>0</v>
          </cell>
          <cell r="U147">
            <v>0</v>
          </cell>
          <cell r="V147">
            <v>0</v>
          </cell>
          <cell r="W147">
            <v>0</v>
          </cell>
          <cell r="X147" t="str">
            <v>All</v>
          </cell>
          <cell r="Y147">
            <v>108</v>
          </cell>
          <cell r="Z147">
            <v>6.4799999999999995</v>
          </cell>
          <cell r="AA147">
            <v>125.10135526468204</v>
          </cell>
          <cell r="AB147">
            <v>132</v>
          </cell>
          <cell r="AC147">
            <v>0</v>
          </cell>
          <cell r="AD147">
            <v>0</v>
          </cell>
          <cell r="AE147">
            <v>0</v>
          </cell>
          <cell r="AF147">
            <v>0</v>
          </cell>
          <cell r="AH147">
            <v>0.2</v>
          </cell>
          <cell r="AI147">
            <v>0.3</v>
          </cell>
          <cell r="AJ147">
            <v>0.3</v>
          </cell>
          <cell r="AK147">
            <v>0.2</v>
          </cell>
          <cell r="AQ147">
            <v>1</v>
          </cell>
        </row>
        <row r="148">
          <cell r="A148" t="str">
            <v>2.1.5.2.2 b</v>
          </cell>
          <cell r="B148" t="str">
            <v>Setup</v>
          </cell>
          <cell r="C148" t="str">
            <v>LSENDCAPSETUP</v>
          </cell>
          <cell r="D148" t="str">
            <v>Custom</v>
          </cell>
          <cell r="E148" t="str">
            <v>Any</v>
          </cell>
          <cell r="H148">
            <v>1</v>
          </cell>
          <cell r="K148" t="str">
            <v>One</v>
          </cell>
          <cell r="M148">
            <v>1</v>
          </cell>
          <cell r="O148">
            <v>0</v>
          </cell>
          <cell r="P148">
            <v>0</v>
          </cell>
          <cell r="Q148">
            <v>0</v>
          </cell>
          <cell r="R148">
            <v>0</v>
          </cell>
          <cell r="T148">
            <v>0</v>
          </cell>
          <cell r="U148">
            <v>0</v>
          </cell>
          <cell r="V148">
            <v>0</v>
          </cell>
          <cell r="W148">
            <v>0</v>
          </cell>
          <cell r="X148" t="str">
            <v>All</v>
          </cell>
          <cell r="Y148">
            <v>1</v>
          </cell>
          <cell r="Z148">
            <v>0</v>
          </cell>
          <cell r="AA148">
            <v>1</v>
          </cell>
          <cell r="AB148">
            <v>1</v>
          </cell>
          <cell r="AC148">
            <v>0</v>
          </cell>
          <cell r="AD148">
            <v>0</v>
          </cell>
          <cell r="AE148">
            <v>0</v>
          </cell>
          <cell r="AF148">
            <v>0</v>
          </cell>
          <cell r="AH148">
            <v>0.2</v>
          </cell>
          <cell r="AI148">
            <v>0.3</v>
          </cell>
          <cell r="AJ148">
            <v>0.3</v>
          </cell>
          <cell r="AK148">
            <v>0.2</v>
          </cell>
          <cell r="AQ148">
            <v>1</v>
          </cell>
        </row>
        <row r="149">
          <cell r="A149" t="str">
            <v>2.1.5.2.3</v>
          </cell>
          <cell r="B149" t="str">
            <v>Inner Barrel mechanical structure</v>
          </cell>
          <cell r="C149" t="str">
            <v xml:space="preserve">   </v>
          </cell>
          <cell r="M149">
            <v>1</v>
          </cell>
          <cell r="O149">
            <v>0</v>
          </cell>
          <cell r="P149">
            <v>0</v>
          </cell>
          <cell r="Q149">
            <v>0</v>
          </cell>
          <cell r="R149">
            <v>0</v>
          </cell>
          <cell r="T149">
            <v>0</v>
          </cell>
          <cell r="U149">
            <v>0</v>
          </cell>
          <cell r="V149">
            <v>0</v>
          </cell>
          <cell r="W149">
            <v>0</v>
          </cell>
          <cell r="Y149">
            <v>0</v>
          </cell>
          <cell r="Z149">
            <v>0</v>
          </cell>
          <cell r="AA149">
            <v>0</v>
          </cell>
          <cell r="AB149">
            <v>0</v>
          </cell>
          <cell r="AC149">
            <v>0</v>
          </cell>
          <cell r="AD149">
            <v>0</v>
          </cell>
          <cell r="AE149">
            <v>0</v>
          </cell>
          <cell r="AF149">
            <v>0</v>
          </cell>
        </row>
        <row r="150">
          <cell r="A150" t="str">
            <v>2.1.5.2.3 a</v>
          </cell>
          <cell r="B150" t="str">
            <v>Fabrication</v>
          </cell>
          <cell r="C150" t="str">
            <v>LSINFAB</v>
          </cell>
          <cell r="D150" t="str">
            <v>Local supports</v>
          </cell>
          <cell r="E150" t="str">
            <v>Any</v>
          </cell>
          <cell r="J150" t="str">
            <v>C-LOCAL_SUPP</v>
          </cell>
          <cell r="K150" t="str">
            <v>PL-100-QUAD</v>
          </cell>
          <cell r="M150">
            <v>0.86329999999999996</v>
          </cell>
          <cell r="N150" t="str">
            <v>All</v>
          </cell>
          <cell r="O150">
            <v>51</v>
          </cell>
          <cell r="P150">
            <v>10.200000000000001</v>
          </cell>
          <cell r="Q150">
            <v>59.075639986099851</v>
          </cell>
          <cell r="R150">
            <v>70</v>
          </cell>
          <cell r="T150">
            <v>0</v>
          </cell>
          <cell r="U150">
            <v>0</v>
          </cell>
          <cell r="V150">
            <v>0</v>
          </cell>
          <cell r="W150">
            <v>0</v>
          </cell>
          <cell r="Y150">
            <v>0</v>
          </cell>
          <cell r="Z150">
            <v>0</v>
          </cell>
          <cell r="AA150">
            <v>0</v>
          </cell>
          <cell r="AB150">
            <v>0</v>
          </cell>
          <cell r="AC150">
            <v>0</v>
          </cell>
          <cell r="AD150">
            <v>0</v>
          </cell>
          <cell r="AE150">
            <v>0</v>
          </cell>
          <cell r="AF150">
            <v>0</v>
          </cell>
          <cell r="AH150">
            <v>0.2</v>
          </cell>
          <cell r="AI150">
            <v>0.3</v>
          </cell>
          <cell r="AJ150">
            <v>0.3</v>
          </cell>
          <cell r="AK150">
            <v>0.2</v>
          </cell>
          <cell r="AQ150">
            <v>1</v>
          </cell>
        </row>
        <row r="151">
          <cell r="A151" t="str">
            <v>2.1.5.2.3 b</v>
          </cell>
          <cell r="B151" t="str">
            <v>Setup</v>
          </cell>
          <cell r="C151" t="str">
            <v>LSINSETUP</v>
          </cell>
          <cell r="D151" t="str">
            <v>Custom</v>
          </cell>
          <cell r="E151" t="str">
            <v>Any</v>
          </cell>
          <cell r="F151">
            <v>1</v>
          </cell>
          <cell r="K151" t="str">
            <v>One</v>
          </cell>
          <cell r="M151">
            <v>1</v>
          </cell>
          <cell r="N151" t="str">
            <v>All</v>
          </cell>
          <cell r="O151">
            <v>1</v>
          </cell>
          <cell r="P151">
            <v>0</v>
          </cell>
          <cell r="Q151">
            <v>1</v>
          </cell>
          <cell r="R151">
            <v>1</v>
          </cell>
          <cell r="T151">
            <v>0</v>
          </cell>
          <cell r="U151">
            <v>0</v>
          </cell>
          <cell r="V151">
            <v>0</v>
          </cell>
          <cell r="W151">
            <v>0</v>
          </cell>
          <cell r="Y151">
            <v>0</v>
          </cell>
          <cell r="Z151">
            <v>0</v>
          </cell>
          <cell r="AA151">
            <v>0</v>
          </cell>
          <cell r="AB151">
            <v>0</v>
          </cell>
          <cell r="AC151">
            <v>0</v>
          </cell>
          <cell r="AD151">
            <v>0</v>
          </cell>
          <cell r="AE151">
            <v>0</v>
          </cell>
          <cell r="AF151">
            <v>0</v>
          </cell>
          <cell r="AH151">
            <v>0.2</v>
          </cell>
          <cell r="AI151">
            <v>0.3</v>
          </cell>
          <cell r="AJ151">
            <v>0.3</v>
          </cell>
          <cell r="AK151">
            <v>0.2</v>
          </cell>
          <cell r="AQ151">
            <v>1</v>
          </cell>
        </row>
        <row r="152">
          <cell r="A152" t="str">
            <v>2.1.5.2.4</v>
          </cell>
          <cell r="B152" t="str">
            <v>Inner Endcap mechanical structure</v>
          </cell>
          <cell r="C152" t="str">
            <v xml:space="preserve">   </v>
          </cell>
          <cell r="M152">
            <v>1</v>
          </cell>
          <cell r="O152">
            <v>0</v>
          </cell>
          <cell r="P152">
            <v>0</v>
          </cell>
          <cell r="Q152">
            <v>0</v>
          </cell>
          <cell r="R152">
            <v>0</v>
          </cell>
          <cell r="T152">
            <v>0</v>
          </cell>
          <cell r="U152">
            <v>0</v>
          </cell>
          <cell r="V152">
            <v>0</v>
          </cell>
          <cell r="W152">
            <v>0</v>
          </cell>
          <cell r="Y152">
            <v>0</v>
          </cell>
          <cell r="Z152">
            <v>0</v>
          </cell>
          <cell r="AA152">
            <v>0</v>
          </cell>
          <cell r="AB152">
            <v>0</v>
          </cell>
          <cell r="AC152">
            <v>0</v>
          </cell>
          <cell r="AD152">
            <v>0</v>
          </cell>
          <cell r="AE152">
            <v>0</v>
          </cell>
          <cell r="AF152">
            <v>0</v>
          </cell>
        </row>
        <row r="153">
          <cell r="A153" t="str">
            <v>2.1.5.3</v>
          </cell>
          <cell r="B153" t="str">
            <v>Module loading on local supports</v>
          </cell>
        </row>
        <row r="154">
          <cell r="A154" t="str">
            <v>2.1.5.3.1</v>
          </cell>
          <cell r="B154" t="str">
            <v>Outer Barrel Module Loading</v>
          </cell>
          <cell r="C154" t="str">
            <v xml:space="preserve">   </v>
          </cell>
          <cell r="M154">
            <v>1</v>
          </cell>
          <cell r="O154">
            <v>0</v>
          </cell>
          <cell r="P154">
            <v>0</v>
          </cell>
          <cell r="Q154">
            <v>0</v>
          </cell>
          <cell r="R154">
            <v>0</v>
          </cell>
          <cell r="T154">
            <v>0</v>
          </cell>
          <cell r="U154">
            <v>0</v>
          </cell>
          <cell r="V154">
            <v>0</v>
          </cell>
          <cell r="W154">
            <v>0</v>
          </cell>
          <cell r="Y154">
            <v>0</v>
          </cell>
          <cell r="Z154">
            <v>0</v>
          </cell>
          <cell r="AA154">
            <v>0</v>
          </cell>
          <cell r="AB154">
            <v>0</v>
          </cell>
          <cell r="AC154">
            <v>0</v>
          </cell>
          <cell r="AD154">
            <v>0</v>
          </cell>
          <cell r="AE154">
            <v>0</v>
          </cell>
          <cell r="AF154">
            <v>0</v>
          </cell>
        </row>
        <row r="155">
          <cell r="A155" t="str">
            <v>2.1.5.3.1 a</v>
          </cell>
          <cell r="B155" t="str">
            <v>Loading</v>
          </cell>
          <cell r="C155" t="str">
            <v>LOADBARREL</v>
          </cell>
          <cell r="D155" t="str">
            <v>Local supports</v>
          </cell>
          <cell r="E155" t="str">
            <v>Any</v>
          </cell>
          <cell r="J155" t="str">
            <v>LOCAL_SUPP_USE</v>
          </cell>
          <cell r="K155" t="str">
            <v>3D-SINGLE</v>
          </cell>
          <cell r="M155">
            <v>0.97</v>
          </cell>
          <cell r="O155">
            <v>0</v>
          </cell>
          <cell r="P155">
            <v>0</v>
          </cell>
          <cell r="Q155">
            <v>0</v>
          </cell>
          <cell r="R155">
            <v>0</v>
          </cell>
          <cell r="S155" t="str">
            <v>All</v>
          </cell>
          <cell r="T155">
            <v>60</v>
          </cell>
          <cell r="U155">
            <v>6</v>
          </cell>
          <cell r="V155">
            <v>61.855670103092784</v>
          </cell>
          <cell r="W155">
            <v>68</v>
          </cell>
          <cell r="Y155">
            <v>0</v>
          </cell>
          <cell r="Z155">
            <v>0</v>
          </cell>
          <cell r="AA155">
            <v>0</v>
          </cell>
          <cell r="AB155">
            <v>0</v>
          </cell>
          <cell r="AC155">
            <v>0</v>
          </cell>
          <cell r="AD155">
            <v>0</v>
          </cell>
          <cell r="AE155">
            <v>0</v>
          </cell>
          <cell r="AF155">
            <v>0</v>
          </cell>
          <cell r="AJ155">
            <v>0.5</v>
          </cell>
          <cell r="AK155">
            <v>0.25</v>
          </cell>
          <cell r="AL155">
            <v>0.25</v>
          </cell>
          <cell r="AQ155">
            <v>1</v>
          </cell>
        </row>
        <row r="156">
          <cell r="A156" t="str">
            <v>2.1.5.3.1 b</v>
          </cell>
          <cell r="B156" t="str">
            <v>Setup</v>
          </cell>
          <cell r="C156" t="str">
            <v>LOADBARRELSETUP</v>
          </cell>
          <cell r="D156" t="str">
            <v>Custom</v>
          </cell>
          <cell r="E156" t="str">
            <v>Any</v>
          </cell>
          <cell r="G156">
            <v>1</v>
          </cell>
          <cell r="K156" t="str">
            <v>One</v>
          </cell>
          <cell r="M156">
            <v>1</v>
          </cell>
          <cell r="O156">
            <v>0</v>
          </cell>
          <cell r="P156">
            <v>0</v>
          </cell>
          <cell r="Q156">
            <v>0</v>
          </cell>
          <cell r="R156">
            <v>0</v>
          </cell>
          <cell r="S156" t="str">
            <v>All</v>
          </cell>
          <cell r="T156">
            <v>1</v>
          </cell>
          <cell r="U156">
            <v>0</v>
          </cell>
          <cell r="V156">
            <v>1</v>
          </cell>
          <cell r="W156">
            <v>1</v>
          </cell>
          <cell r="Y156">
            <v>0</v>
          </cell>
          <cell r="Z156">
            <v>0</v>
          </cell>
          <cell r="AA156">
            <v>0</v>
          </cell>
          <cell r="AB156">
            <v>0</v>
          </cell>
          <cell r="AC156">
            <v>0</v>
          </cell>
          <cell r="AD156">
            <v>0</v>
          </cell>
          <cell r="AE156">
            <v>0</v>
          </cell>
          <cell r="AF156">
            <v>0</v>
          </cell>
          <cell r="AJ156">
            <v>0.5</v>
          </cell>
          <cell r="AK156">
            <v>0.25</v>
          </cell>
          <cell r="AL156">
            <v>0.25</v>
          </cell>
          <cell r="AQ156">
            <v>1</v>
          </cell>
        </row>
        <row r="157">
          <cell r="A157" t="str">
            <v>2.1.5.3.2</v>
          </cell>
          <cell r="B157" t="str">
            <v>Outer Endcap Module Loading</v>
          </cell>
          <cell r="C157" t="str">
            <v xml:space="preserve">   </v>
          </cell>
          <cell r="M157">
            <v>1</v>
          </cell>
          <cell r="O157">
            <v>0</v>
          </cell>
          <cell r="P157">
            <v>0</v>
          </cell>
          <cell r="Q157">
            <v>0</v>
          </cell>
          <cell r="R157">
            <v>0</v>
          </cell>
          <cell r="T157">
            <v>0</v>
          </cell>
          <cell r="U157">
            <v>0</v>
          </cell>
          <cell r="V157">
            <v>0</v>
          </cell>
          <cell r="W157">
            <v>0</v>
          </cell>
          <cell r="Y157">
            <v>0</v>
          </cell>
          <cell r="Z157">
            <v>0</v>
          </cell>
          <cell r="AA157">
            <v>0</v>
          </cell>
          <cell r="AB157">
            <v>0</v>
          </cell>
          <cell r="AC157">
            <v>0</v>
          </cell>
          <cell r="AD157">
            <v>0</v>
          </cell>
          <cell r="AE157">
            <v>0</v>
          </cell>
          <cell r="AF157">
            <v>0</v>
          </cell>
        </row>
        <row r="158">
          <cell r="A158" t="str">
            <v>2.1.5.3.2 a</v>
          </cell>
          <cell r="B158" t="str">
            <v>Loading</v>
          </cell>
          <cell r="C158" t="str">
            <v>LOADENDCAP</v>
          </cell>
          <cell r="D158" t="str">
            <v>Local supports</v>
          </cell>
          <cell r="E158" t="str">
            <v>Any</v>
          </cell>
          <cell r="J158" t="str">
            <v>LOCAL_SUPP_USE</v>
          </cell>
          <cell r="K158" t="str">
            <v>PL-150-EC</v>
          </cell>
          <cell r="M158">
            <v>0.97</v>
          </cell>
          <cell r="O158">
            <v>0</v>
          </cell>
          <cell r="P158">
            <v>0</v>
          </cell>
          <cell r="Q158">
            <v>0</v>
          </cell>
          <cell r="R158">
            <v>0</v>
          </cell>
          <cell r="T158">
            <v>0</v>
          </cell>
          <cell r="U158">
            <v>0</v>
          </cell>
          <cell r="V158">
            <v>0</v>
          </cell>
          <cell r="W158">
            <v>0</v>
          </cell>
          <cell r="X158" t="str">
            <v>All</v>
          </cell>
          <cell r="Y158">
            <v>108</v>
          </cell>
          <cell r="Z158">
            <v>6.4799999999999995</v>
          </cell>
          <cell r="AA158">
            <v>111.34020618556701</v>
          </cell>
          <cell r="AB158">
            <v>118</v>
          </cell>
          <cell r="AC158">
            <v>0</v>
          </cell>
          <cell r="AD158">
            <v>0</v>
          </cell>
          <cell r="AE158">
            <v>0</v>
          </cell>
          <cell r="AF158">
            <v>0</v>
          </cell>
          <cell r="AJ158">
            <v>0.5</v>
          </cell>
          <cell r="AK158">
            <v>0.25</v>
          </cell>
          <cell r="AL158">
            <v>0.25</v>
          </cell>
          <cell r="AQ158">
            <v>1</v>
          </cell>
        </row>
        <row r="159">
          <cell r="A159" t="str">
            <v>2.1.5.3.2 b</v>
          </cell>
          <cell r="B159" t="str">
            <v>Setup</v>
          </cell>
          <cell r="C159" t="str">
            <v>LOADENDCAPSETUP</v>
          </cell>
          <cell r="D159" t="str">
            <v>Custom</v>
          </cell>
          <cell r="E159" t="str">
            <v>Any</v>
          </cell>
          <cell r="H159">
            <v>1</v>
          </cell>
          <cell r="K159" t="str">
            <v>One</v>
          </cell>
          <cell r="M159">
            <v>1</v>
          </cell>
          <cell r="O159">
            <v>0</v>
          </cell>
          <cell r="P159">
            <v>0</v>
          </cell>
          <cell r="Q159">
            <v>0</v>
          </cell>
          <cell r="R159">
            <v>0</v>
          </cell>
          <cell r="T159">
            <v>0</v>
          </cell>
          <cell r="U159">
            <v>0</v>
          </cell>
          <cell r="V159">
            <v>0</v>
          </cell>
          <cell r="W159">
            <v>0</v>
          </cell>
          <cell r="X159" t="str">
            <v>All</v>
          </cell>
          <cell r="Y159">
            <v>1</v>
          </cell>
          <cell r="Z159">
            <v>0</v>
          </cell>
          <cell r="AA159">
            <v>1</v>
          </cell>
          <cell r="AB159">
            <v>1</v>
          </cell>
          <cell r="AC159">
            <v>0</v>
          </cell>
          <cell r="AD159">
            <v>0</v>
          </cell>
          <cell r="AE159">
            <v>0</v>
          </cell>
          <cell r="AF159">
            <v>0</v>
          </cell>
          <cell r="AJ159">
            <v>0.5</v>
          </cell>
          <cell r="AK159">
            <v>0.25</v>
          </cell>
          <cell r="AL159">
            <v>0.25</v>
          </cell>
          <cell r="AQ159">
            <v>1</v>
          </cell>
        </row>
        <row r="160">
          <cell r="A160" t="str">
            <v>2.1.5.3.3</v>
          </cell>
          <cell r="B160" t="str">
            <v>Inner Barrel Module Loading</v>
          </cell>
          <cell r="C160" t="str">
            <v xml:space="preserve">   </v>
          </cell>
          <cell r="M160">
            <v>1</v>
          </cell>
          <cell r="O160">
            <v>0</v>
          </cell>
          <cell r="P160">
            <v>0</v>
          </cell>
          <cell r="Q160">
            <v>0</v>
          </cell>
          <cell r="R160">
            <v>0</v>
          </cell>
          <cell r="T160">
            <v>0</v>
          </cell>
          <cell r="U160">
            <v>0</v>
          </cell>
          <cell r="V160">
            <v>0</v>
          </cell>
          <cell r="W160">
            <v>0</v>
          </cell>
          <cell r="Y160">
            <v>0</v>
          </cell>
          <cell r="Z160">
            <v>0</v>
          </cell>
          <cell r="AA160">
            <v>0</v>
          </cell>
          <cell r="AB160">
            <v>0</v>
          </cell>
          <cell r="AC160">
            <v>0</v>
          </cell>
          <cell r="AD160">
            <v>0</v>
          </cell>
          <cell r="AE160">
            <v>0</v>
          </cell>
          <cell r="AF160">
            <v>0</v>
          </cell>
        </row>
        <row r="161">
          <cell r="A161" t="str">
            <v>2.1.5.3.3 a</v>
          </cell>
          <cell r="B161" t="str">
            <v>Loading</v>
          </cell>
          <cell r="C161" t="str">
            <v>LOADIN</v>
          </cell>
          <cell r="D161" t="str">
            <v>Local supports</v>
          </cell>
          <cell r="E161" t="str">
            <v>Any</v>
          </cell>
          <cell r="J161" t="str">
            <v>LOCAL_SUPP_USE</v>
          </cell>
          <cell r="K161" t="str">
            <v>PL-150-QUAD</v>
          </cell>
          <cell r="M161">
            <v>0.97</v>
          </cell>
          <cell r="N161" t="str">
            <v>All</v>
          </cell>
          <cell r="O161">
            <v>51</v>
          </cell>
          <cell r="P161">
            <v>10.200000000000001</v>
          </cell>
          <cell r="Q161">
            <v>52.577319587628864</v>
          </cell>
          <cell r="R161">
            <v>63</v>
          </cell>
          <cell r="T161">
            <v>0</v>
          </cell>
          <cell r="U161">
            <v>0</v>
          </cell>
          <cell r="V161">
            <v>0</v>
          </cell>
          <cell r="W161">
            <v>0</v>
          </cell>
          <cell r="Y161">
            <v>0</v>
          </cell>
          <cell r="Z161">
            <v>0</v>
          </cell>
          <cell r="AA161">
            <v>0</v>
          </cell>
          <cell r="AB161">
            <v>0</v>
          </cell>
          <cell r="AC161">
            <v>0</v>
          </cell>
          <cell r="AD161">
            <v>0</v>
          </cell>
          <cell r="AE161">
            <v>0</v>
          </cell>
          <cell r="AF161">
            <v>0</v>
          </cell>
          <cell r="AJ161">
            <v>0.5</v>
          </cell>
          <cell r="AK161">
            <v>0.25</v>
          </cell>
          <cell r="AL161">
            <v>0.25</v>
          </cell>
          <cell r="AQ161">
            <v>1</v>
          </cell>
        </row>
        <row r="162">
          <cell r="A162" t="str">
            <v>2.1.5.3.3 b</v>
          </cell>
          <cell r="B162" t="str">
            <v>Setup</v>
          </cell>
          <cell r="C162" t="str">
            <v>LOADINSETUP</v>
          </cell>
          <cell r="D162" t="str">
            <v>Custom</v>
          </cell>
          <cell r="E162" t="str">
            <v>Any</v>
          </cell>
          <cell r="F162">
            <v>1</v>
          </cell>
          <cell r="K162" t="str">
            <v>One</v>
          </cell>
          <cell r="M162">
            <v>1</v>
          </cell>
          <cell r="N162" t="str">
            <v>All</v>
          </cell>
          <cell r="O162">
            <v>1</v>
          </cell>
          <cell r="P162">
            <v>0</v>
          </cell>
          <cell r="Q162">
            <v>1</v>
          </cell>
          <cell r="R162">
            <v>1</v>
          </cell>
          <cell r="T162">
            <v>0</v>
          </cell>
          <cell r="U162">
            <v>0</v>
          </cell>
          <cell r="V162">
            <v>0</v>
          </cell>
          <cell r="W162">
            <v>0</v>
          </cell>
          <cell r="Y162">
            <v>0</v>
          </cell>
          <cell r="Z162">
            <v>0</v>
          </cell>
          <cell r="AA162">
            <v>0</v>
          </cell>
          <cell r="AB162">
            <v>0</v>
          </cell>
          <cell r="AC162">
            <v>0</v>
          </cell>
          <cell r="AD162">
            <v>0</v>
          </cell>
          <cell r="AE162">
            <v>0</v>
          </cell>
          <cell r="AF162">
            <v>0</v>
          </cell>
          <cell r="AJ162">
            <v>0.5</v>
          </cell>
          <cell r="AK162">
            <v>0.25</v>
          </cell>
          <cell r="AL162">
            <v>0.25</v>
          </cell>
          <cell r="AQ162">
            <v>1</v>
          </cell>
        </row>
        <row r="163">
          <cell r="A163" t="str">
            <v>2.1.5.3.4</v>
          </cell>
          <cell r="B163" t="str">
            <v>Inner Endcap Module Loading</v>
          </cell>
          <cell r="C163" t="str">
            <v xml:space="preserve">   </v>
          </cell>
          <cell r="M163">
            <v>1</v>
          </cell>
          <cell r="O163">
            <v>0</v>
          </cell>
          <cell r="P163">
            <v>0</v>
          </cell>
          <cell r="Q163">
            <v>0</v>
          </cell>
          <cell r="R163">
            <v>0</v>
          </cell>
          <cell r="T163">
            <v>0</v>
          </cell>
          <cell r="U163">
            <v>0</v>
          </cell>
          <cell r="V163">
            <v>0</v>
          </cell>
          <cell r="W163">
            <v>0</v>
          </cell>
          <cell r="Y163">
            <v>0</v>
          </cell>
          <cell r="Z163">
            <v>0</v>
          </cell>
          <cell r="AA163">
            <v>0</v>
          </cell>
          <cell r="AB163">
            <v>0</v>
          </cell>
          <cell r="AC163">
            <v>0</v>
          </cell>
          <cell r="AD163">
            <v>0</v>
          </cell>
          <cell r="AE163">
            <v>0</v>
          </cell>
          <cell r="AF163">
            <v>0</v>
          </cell>
        </row>
        <row r="164">
          <cell r="A164" t="str">
            <v>2.1.6</v>
          </cell>
          <cell r="B164" t="str">
            <v>Global Mechanics and installation tooling</v>
          </cell>
        </row>
        <row r="165">
          <cell r="A165" t="str">
            <v>2.1.6.1</v>
          </cell>
          <cell r="B165" t="str">
            <v>Inner layers support tube (IST) – Insertion system</v>
          </cell>
        </row>
        <row r="166">
          <cell r="A166" t="str">
            <v>2.1.6.1.a</v>
          </cell>
          <cell r="B166" t="str">
            <v>Laminates</v>
          </cell>
          <cell r="C166" t="str">
            <v>ISTLAMINATES</v>
          </cell>
          <cell r="D166" t="str">
            <v>Custom</v>
          </cell>
          <cell r="E166" t="str">
            <v>Any</v>
          </cell>
          <cell r="I166">
            <v>1</v>
          </cell>
          <cell r="K166" t="str">
            <v>One</v>
          </cell>
          <cell r="M166">
            <v>1</v>
          </cell>
          <cell r="O166">
            <v>0</v>
          </cell>
          <cell r="P166">
            <v>0</v>
          </cell>
          <cell r="Q166">
            <v>0</v>
          </cell>
          <cell r="R166">
            <v>0</v>
          </cell>
          <cell r="T166">
            <v>0</v>
          </cell>
          <cell r="U166">
            <v>0</v>
          </cell>
          <cell r="V166">
            <v>0</v>
          </cell>
          <cell r="W166">
            <v>0</v>
          </cell>
          <cell r="Y166">
            <v>0</v>
          </cell>
          <cell r="Z166">
            <v>0</v>
          </cell>
          <cell r="AA166">
            <v>0</v>
          </cell>
          <cell r="AB166">
            <v>0</v>
          </cell>
          <cell r="AC166">
            <v>1</v>
          </cell>
          <cell r="AD166">
            <v>0</v>
          </cell>
          <cell r="AE166">
            <v>1</v>
          </cell>
          <cell r="AF166">
            <v>1</v>
          </cell>
          <cell r="AG166">
            <v>0</v>
          </cell>
          <cell r="AH166">
            <v>0</v>
          </cell>
          <cell r="AI166">
            <v>0</v>
          </cell>
          <cell r="AJ166">
            <v>0</v>
          </cell>
          <cell r="AK166">
            <v>0.48199999999999998</v>
          </cell>
          <cell r="AL166">
            <v>0.51800000000000002</v>
          </cell>
          <cell r="AQ166">
            <v>1</v>
          </cell>
        </row>
        <row r="167">
          <cell r="A167" t="str">
            <v>2.1.6.1.b</v>
          </cell>
          <cell r="B167" t="str">
            <v>Tools/EoB</v>
          </cell>
          <cell r="C167" t="str">
            <v>ISTTOOLS</v>
          </cell>
          <cell r="D167" t="str">
            <v>Custom</v>
          </cell>
          <cell r="E167" t="str">
            <v>Any</v>
          </cell>
          <cell r="I167">
            <v>1</v>
          </cell>
          <cell r="K167" t="str">
            <v>One</v>
          </cell>
          <cell r="M167">
            <v>1</v>
          </cell>
          <cell r="O167">
            <v>0</v>
          </cell>
          <cell r="P167">
            <v>0</v>
          </cell>
          <cell r="Q167">
            <v>0</v>
          </cell>
          <cell r="R167">
            <v>0</v>
          </cell>
          <cell r="T167">
            <v>0</v>
          </cell>
          <cell r="U167">
            <v>0</v>
          </cell>
          <cell r="V167">
            <v>0</v>
          </cell>
          <cell r="W167">
            <v>0</v>
          </cell>
          <cell r="Y167">
            <v>0</v>
          </cell>
          <cell r="Z167">
            <v>0</v>
          </cell>
          <cell r="AA167">
            <v>0</v>
          </cell>
          <cell r="AB167">
            <v>0</v>
          </cell>
          <cell r="AC167">
            <v>1</v>
          </cell>
          <cell r="AD167">
            <v>0</v>
          </cell>
          <cell r="AE167">
            <v>1</v>
          </cell>
          <cell r="AF167">
            <v>1</v>
          </cell>
          <cell r="AG167">
            <v>0</v>
          </cell>
          <cell r="AH167">
            <v>0</v>
          </cell>
          <cell r="AI167">
            <v>0</v>
          </cell>
          <cell r="AJ167">
            <v>0</v>
          </cell>
          <cell r="AK167">
            <v>0.48199999999999998</v>
          </cell>
          <cell r="AL167">
            <v>0.51800000000000002</v>
          </cell>
          <cell r="AQ167">
            <v>1</v>
          </cell>
        </row>
        <row r="168">
          <cell r="A168" t="str">
            <v>2.1.6.2</v>
          </cell>
          <cell r="B168" t="str">
            <v>Outer barrel mechanical structure – Support points</v>
          </cell>
        </row>
        <row r="169">
          <cell r="A169" t="str">
            <v>2.1.6.2.a</v>
          </cell>
          <cell r="B169" t="str">
            <v>EndRings</v>
          </cell>
          <cell r="C169" t="str">
            <v>BARRELENDRING</v>
          </cell>
          <cell r="D169" t="str">
            <v>Custom</v>
          </cell>
          <cell r="E169" t="str">
            <v>Any</v>
          </cell>
          <cell r="G169">
            <v>2</v>
          </cell>
          <cell r="K169" t="str">
            <v>One</v>
          </cell>
          <cell r="M169">
            <v>1</v>
          </cell>
          <cell r="O169">
            <v>0</v>
          </cell>
          <cell r="P169">
            <v>0</v>
          </cell>
          <cell r="Q169">
            <v>0</v>
          </cell>
          <cell r="R169">
            <v>0</v>
          </cell>
          <cell r="S169" t="str">
            <v>All</v>
          </cell>
          <cell r="T169">
            <v>2</v>
          </cell>
          <cell r="U169">
            <v>0</v>
          </cell>
          <cell r="V169">
            <v>2</v>
          </cell>
          <cell r="W169">
            <v>2</v>
          </cell>
          <cell r="Y169">
            <v>0</v>
          </cell>
          <cell r="Z169">
            <v>0</v>
          </cell>
          <cell r="AA169">
            <v>0</v>
          </cell>
          <cell r="AB169">
            <v>0</v>
          </cell>
          <cell r="AC169">
            <v>0</v>
          </cell>
          <cell r="AD169">
            <v>0</v>
          </cell>
          <cell r="AE169">
            <v>0</v>
          </cell>
          <cell r="AF169">
            <v>0</v>
          </cell>
          <cell r="AG169">
            <v>0</v>
          </cell>
          <cell r="AH169">
            <v>0</v>
          </cell>
          <cell r="AI169">
            <v>0.5</v>
          </cell>
          <cell r="AJ169">
            <v>0.5</v>
          </cell>
          <cell r="AK169">
            <v>0</v>
          </cell>
          <cell r="AL169">
            <v>0</v>
          </cell>
          <cell r="AM169">
            <v>0</v>
          </cell>
          <cell r="AN169">
            <v>0</v>
          </cell>
          <cell r="AO169">
            <v>0</v>
          </cell>
          <cell r="AP169">
            <v>0</v>
          </cell>
          <cell r="AQ169">
            <v>1</v>
          </cell>
        </row>
        <row r="170">
          <cell r="A170" t="str">
            <v>2.1.6.3</v>
          </cell>
          <cell r="B170" t="str">
            <v>Inner barrel mechanical structure and insertion tooling</v>
          </cell>
        </row>
        <row r="171">
          <cell r="A171" t="str">
            <v>2.1.6.3.a</v>
          </cell>
          <cell r="B171" t="str">
            <v>Laminates</v>
          </cell>
          <cell r="C171" t="str">
            <v>INNERLAMINATES</v>
          </cell>
          <cell r="D171" t="str">
            <v>Custom</v>
          </cell>
          <cell r="E171" t="str">
            <v>Any</v>
          </cell>
          <cell r="F171">
            <v>4</v>
          </cell>
          <cell r="H171" t="str">
            <v xml:space="preserve"> </v>
          </cell>
          <cell r="K171" t="str">
            <v>One</v>
          </cell>
          <cell r="M171">
            <v>1</v>
          </cell>
          <cell r="N171" t="str">
            <v>All</v>
          </cell>
          <cell r="O171">
            <v>4</v>
          </cell>
          <cell r="P171">
            <v>0</v>
          </cell>
          <cell r="Q171">
            <v>4</v>
          </cell>
          <cell r="R171">
            <v>4</v>
          </cell>
          <cell r="T171">
            <v>0</v>
          </cell>
          <cell r="U171">
            <v>0</v>
          </cell>
          <cell r="V171">
            <v>0</v>
          </cell>
          <cell r="W171">
            <v>0</v>
          </cell>
          <cell r="Y171">
            <v>0</v>
          </cell>
          <cell r="Z171">
            <v>0</v>
          </cell>
          <cell r="AA171">
            <v>0</v>
          </cell>
          <cell r="AB171">
            <v>0</v>
          </cell>
          <cell r="AC171">
            <v>0</v>
          </cell>
          <cell r="AD171">
            <v>0</v>
          </cell>
          <cell r="AE171">
            <v>0</v>
          </cell>
          <cell r="AF171">
            <v>0</v>
          </cell>
          <cell r="AI171">
            <v>0.46</v>
          </cell>
          <cell r="AJ171">
            <v>0.46</v>
          </cell>
          <cell r="AM171">
            <v>0.08</v>
          </cell>
          <cell r="AQ171">
            <v>1</v>
          </cell>
        </row>
        <row r="172">
          <cell r="A172" t="str">
            <v>2.1.6.3.b</v>
          </cell>
          <cell r="B172" t="str">
            <v>EndRings</v>
          </cell>
          <cell r="C172" t="str">
            <v>INNERENDRING</v>
          </cell>
          <cell r="D172" t="str">
            <v>Custom</v>
          </cell>
          <cell r="E172" t="str">
            <v>Any</v>
          </cell>
          <cell r="F172">
            <v>4</v>
          </cell>
          <cell r="H172" t="str">
            <v xml:space="preserve"> </v>
          </cell>
          <cell r="K172" t="str">
            <v>One</v>
          </cell>
          <cell r="M172">
            <v>1</v>
          </cell>
          <cell r="N172" t="str">
            <v>All</v>
          </cell>
          <cell r="O172">
            <v>4</v>
          </cell>
          <cell r="P172">
            <v>0</v>
          </cell>
          <cell r="Q172">
            <v>4</v>
          </cell>
          <cell r="R172">
            <v>4</v>
          </cell>
          <cell r="T172">
            <v>0</v>
          </cell>
          <cell r="U172">
            <v>0</v>
          </cell>
          <cell r="V172">
            <v>0</v>
          </cell>
          <cell r="W172">
            <v>0</v>
          </cell>
          <cell r="Y172">
            <v>0</v>
          </cell>
          <cell r="Z172">
            <v>0</v>
          </cell>
          <cell r="AA172">
            <v>0</v>
          </cell>
          <cell r="AB172">
            <v>0</v>
          </cell>
          <cell r="AC172">
            <v>0</v>
          </cell>
          <cell r="AD172">
            <v>0</v>
          </cell>
          <cell r="AE172">
            <v>0</v>
          </cell>
          <cell r="AF172">
            <v>0</v>
          </cell>
          <cell r="AI172">
            <v>0.46</v>
          </cell>
          <cell r="AJ172">
            <v>0.46</v>
          </cell>
          <cell r="AM172">
            <v>0.08</v>
          </cell>
          <cell r="AQ172">
            <v>1</v>
          </cell>
        </row>
        <row r="173">
          <cell r="A173" t="str">
            <v>2.1.6.3.c</v>
          </cell>
          <cell r="B173" t="str">
            <v>Tools/EoB</v>
          </cell>
          <cell r="C173" t="str">
            <v>INNERTOOLS</v>
          </cell>
          <cell r="D173" t="str">
            <v>Custom</v>
          </cell>
          <cell r="E173" t="str">
            <v>Any</v>
          </cell>
          <cell r="F173">
            <v>1</v>
          </cell>
          <cell r="H173" t="str">
            <v xml:space="preserve"> </v>
          </cell>
          <cell r="K173" t="str">
            <v>One</v>
          </cell>
          <cell r="M173">
            <v>1</v>
          </cell>
          <cell r="N173" t="str">
            <v>All</v>
          </cell>
          <cell r="O173">
            <v>1</v>
          </cell>
          <cell r="P173">
            <v>0</v>
          </cell>
          <cell r="Q173">
            <v>1</v>
          </cell>
          <cell r="R173">
            <v>1</v>
          </cell>
          <cell r="T173">
            <v>0</v>
          </cell>
          <cell r="U173">
            <v>0</v>
          </cell>
          <cell r="V173">
            <v>0</v>
          </cell>
          <cell r="W173">
            <v>0</v>
          </cell>
          <cell r="Y173">
            <v>0</v>
          </cell>
          <cell r="Z173">
            <v>0</v>
          </cell>
          <cell r="AA173">
            <v>0</v>
          </cell>
          <cell r="AB173">
            <v>0</v>
          </cell>
          <cell r="AC173">
            <v>0</v>
          </cell>
          <cell r="AD173">
            <v>0</v>
          </cell>
          <cell r="AE173">
            <v>0</v>
          </cell>
          <cell r="AF173">
            <v>0</v>
          </cell>
          <cell r="AI173">
            <v>0.46</v>
          </cell>
          <cell r="AJ173">
            <v>0.46</v>
          </cell>
          <cell r="AM173">
            <v>0.08</v>
          </cell>
          <cell r="AQ173">
            <v>1</v>
          </cell>
        </row>
        <row r="174">
          <cell r="A174" t="str">
            <v>2.1.6.4</v>
          </cell>
          <cell r="B174" t="str">
            <v>Outer Endcap structures</v>
          </cell>
        </row>
        <row r="175">
          <cell r="A175" t="str">
            <v>2.1.6.4.a</v>
          </cell>
          <cell r="B175" t="str">
            <v>Laminates</v>
          </cell>
          <cell r="C175" t="str">
            <v>ECLAMINATES</v>
          </cell>
          <cell r="D175" t="str">
            <v>Custom</v>
          </cell>
          <cell r="E175" t="str">
            <v>Any</v>
          </cell>
          <cell r="H175">
            <v>12</v>
          </cell>
          <cell r="K175" t="str">
            <v>One</v>
          </cell>
          <cell r="M175">
            <v>1</v>
          </cell>
          <cell r="O175">
            <v>0</v>
          </cell>
          <cell r="P175">
            <v>0</v>
          </cell>
          <cell r="Q175">
            <v>0</v>
          </cell>
          <cell r="R175">
            <v>0</v>
          </cell>
          <cell r="T175">
            <v>0</v>
          </cell>
          <cell r="U175">
            <v>0</v>
          </cell>
          <cell r="V175">
            <v>0</v>
          </cell>
          <cell r="W175">
            <v>0</v>
          </cell>
          <cell r="X175" t="str">
            <v>All</v>
          </cell>
          <cell r="Y175">
            <v>12</v>
          </cell>
          <cell r="Z175">
            <v>0</v>
          </cell>
          <cell r="AA175">
            <v>12</v>
          </cell>
          <cell r="AB175">
            <v>12</v>
          </cell>
          <cell r="AC175">
            <v>0</v>
          </cell>
          <cell r="AD175">
            <v>0</v>
          </cell>
          <cell r="AE175">
            <v>0</v>
          </cell>
          <cell r="AF175">
            <v>0</v>
          </cell>
          <cell r="AI175">
            <v>0.5</v>
          </cell>
          <cell r="AJ175">
            <v>0.5</v>
          </cell>
          <cell r="AQ175">
            <v>1</v>
          </cell>
        </row>
        <row r="176">
          <cell r="A176" t="str">
            <v>2.1.6.4.b</v>
          </cell>
          <cell r="B176" t="str">
            <v>EndRings</v>
          </cell>
          <cell r="C176" t="str">
            <v>ECENDRING</v>
          </cell>
          <cell r="D176" t="str">
            <v>Custom</v>
          </cell>
          <cell r="E176" t="str">
            <v>Any</v>
          </cell>
          <cell r="H176">
            <v>4</v>
          </cell>
          <cell r="K176" t="str">
            <v>One</v>
          </cell>
          <cell r="M176">
            <v>1</v>
          </cell>
          <cell r="O176">
            <v>0</v>
          </cell>
          <cell r="P176">
            <v>0</v>
          </cell>
          <cell r="Q176">
            <v>0</v>
          </cell>
          <cell r="R176">
            <v>0</v>
          </cell>
          <cell r="T176">
            <v>0</v>
          </cell>
          <cell r="U176">
            <v>0</v>
          </cell>
          <cell r="V176">
            <v>0</v>
          </cell>
          <cell r="W176">
            <v>0</v>
          </cell>
          <cell r="X176" t="str">
            <v>All</v>
          </cell>
          <cell r="Y176">
            <v>4</v>
          </cell>
          <cell r="Z176">
            <v>0</v>
          </cell>
          <cell r="AA176">
            <v>4</v>
          </cell>
          <cell r="AB176">
            <v>4</v>
          </cell>
          <cell r="AC176">
            <v>0</v>
          </cell>
          <cell r="AD176">
            <v>0</v>
          </cell>
          <cell r="AE176">
            <v>0</v>
          </cell>
          <cell r="AF176">
            <v>0</v>
          </cell>
          <cell r="AI176">
            <v>0.5</v>
          </cell>
          <cell r="AJ176">
            <v>0.5</v>
          </cell>
          <cell r="AQ176">
            <v>1</v>
          </cell>
        </row>
        <row r="177">
          <cell r="A177" t="str">
            <v>2.1.6.4.c</v>
          </cell>
          <cell r="B177" t="str">
            <v>Tools/EoB</v>
          </cell>
          <cell r="C177" t="str">
            <v>ECTOOLS</v>
          </cell>
          <cell r="D177" t="str">
            <v>Custom</v>
          </cell>
          <cell r="E177" t="str">
            <v>Any</v>
          </cell>
          <cell r="H177">
            <v>2</v>
          </cell>
          <cell r="K177" t="str">
            <v>One</v>
          </cell>
          <cell r="M177">
            <v>1</v>
          </cell>
          <cell r="O177">
            <v>0</v>
          </cell>
          <cell r="P177">
            <v>0</v>
          </cell>
          <cell r="Q177">
            <v>0</v>
          </cell>
          <cell r="R177">
            <v>0</v>
          </cell>
          <cell r="T177">
            <v>0</v>
          </cell>
          <cell r="U177">
            <v>0</v>
          </cell>
          <cell r="V177">
            <v>0</v>
          </cell>
          <cell r="W177">
            <v>0</v>
          </cell>
          <cell r="X177" t="str">
            <v>R2</v>
          </cell>
          <cell r="Y177">
            <v>2</v>
          </cell>
          <cell r="Z177">
            <v>0</v>
          </cell>
          <cell r="AA177">
            <v>2</v>
          </cell>
          <cell r="AB177">
            <v>2</v>
          </cell>
          <cell r="AC177">
            <v>0</v>
          </cell>
          <cell r="AD177">
            <v>0</v>
          </cell>
          <cell r="AE177">
            <v>0</v>
          </cell>
          <cell r="AF177">
            <v>0</v>
          </cell>
          <cell r="AI177">
            <v>0.5</v>
          </cell>
          <cell r="AJ177">
            <v>0.5</v>
          </cell>
          <cell r="AQ177">
            <v>1</v>
          </cell>
        </row>
        <row r="178">
          <cell r="A178" t="str">
            <v>2.1.7</v>
          </cell>
          <cell r="B178" t="str">
            <v>Integration and system test</v>
          </cell>
        </row>
        <row r="179">
          <cell r="A179" t="str">
            <v>2.1.7.1</v>
          </cell>
          <cell r="B179" t="str">
            <v xml:space="preserve">Integration of Inner Replaceable Layers </v>
          </cell>
        </row>
        <row r="180">
          <cell r="A180" t="str">
            <v>2.1.7.1.a</v>
          </cell>
          <cell r="B180" t="str">
            <v>Tooling for stave placement</v>
          </cell>
          <cell r="C180" t="str">
            <v>ININTTOOL</v>
          </cell>
          <cell r="D180" t="str">
            <v>Custom</v>
          </cell>
          <cell r="E180" t="str">
            <v>Any</v>
          </cell>
          <cell r="F180">
            <v>1</v>
          </cell>
          <cell r="K180" t="str">
            <v>One</v>
          </cell>
          <cell r="M180">
            <v>1</v>
          </cell>
          <cell r="N180" t="str">
            <v>All</v>
          </cell>
          <cell r="O180">
            <v>1</v>
          </cell>
          <cell r="P180">
            <v>0</v>
          </cell>
          <cell r="Q180">
            <v>1</v>
          </cell>
          <cell r="R180">
            <v>1</v>
          </cell>
          <cell r="T180">
            <v>0</v>
          </cell>
          <cell r="U180">
            <v>0</v>
          </cell>
          <cell r="V180">
            <v>0</v>
          </cell>
          <cell r="W180">
            <v>0</v>
          </cell>
          <cell r="Y180">
            <v>0</v>
          </cell>
          <cell r="Z180">
            <v>0</v>
          </cell>
          <cell r="AA180">
            <v>0</v>
          </cell>
          <cell r="AB180">
            <v>0</v>
          </cell>
          <cell r="AC180">
            <v>0</v>
          </cell>
          <cell r="AD180">
            <v>0</v>
          </cell>
          <cell r="AE180">
            <v>0</v>
          </cell>
          <cell r="AF180">
            <v>0</v>
          </cell>
          <cell r="AG180">
            <v>0</v>
          </cell>
          <cell r="AH180">
            <v>0</v>
          </cell>
          <cell r="AI180">
            <v>0</v>
          </cell>
          <cell r="AJ180">
            <v>0.5</v>
          </cell>
          <cell r="AK180">
            <v>0.5</v>
          </cell>
          <cell r="AQ180">
            <v>1</v>
          </cell>
        </row>
        <row r="181">
          <cell r="A181" t="str">
            <v>2.1.7.1.b</v>
          </cell>
          <cell r="B181" t="str">
            <v>Assembly and metrology stations</v>
          </cell>
          <cell r="C181" t="str">
            <v>ININTASSEMBLY</v>
          </cell>
          <cell r="D181" t="str">
            <v>Custom</v>
          </cell>
          <cell r="E181" t="str">
            <v>Any</v>
          </cell>
          <cell r="F181">
            <v>12</v>
          </cell>
          <cell r="K181" t="str">
            <v>One</v>
          </cell>
          <cell r="M181">
            <v>1</v>
          </cell>
          <cell r="N181" t="str">
            <v>All</v>
          </cell>
          <cell r="O181">
            <v>12</v>
          </cell>
          <cell r="P181">
            <v>0</v>
          </cell>
          <cell r="Q181">
            <v>12</v>
          </cell>
          <cell r="R181">
            <v>12</v>
          </cell>
          <cell r="T181">
            <v>0</v>
          </cell>
          <cell r="U181">
            <v>0</v>
          </cell>
          <cell r="V181">
            <v>0</v>
          </cell>
          <cell r="W181">
            <v>0</v>
          </cell>
          <cell r="Y181">
            <v>0</v>
          </cell>
          <cell r="Z181">
            <v>0</v>
          </cell>
          <cell r="AA181">
            <v>0</v>
          </cell>
          <cell r="AB181">
            <v>0</v>
          </cell>
          <cell r="AC181">
            <v>0</v>
          </cell>
          <cell r="AD181">
            <v>0</v>
          </cell>
          <cell r="AE181">
            <v>0</v>
          </cell>
          <cell r="AF181">
            <v>0</v>
          </cell>
          <cell r="AG181">
            <v>0</v>
          </cell>
          <cell r="AH181">
            <v>0</v>
          </cell>
          <cell r="AI181">
            <v>0</v>
          </cell>
          <cell r="AJ181">
            <v>0.3</v>
          </cell>
          <cell r="AK181">
            <v>0.7</v>
          </cell>
          <cell r="AL181">
            <v>0</v>
          </cell>
          <cell r="AQ181">
            <v>1</v>
          </cell>
        </row>
        <row r="182">
          <cell r="A182" t="str">
            <v>2.1.7.1.c</v>
          </cell>
          <cell r="B182" t="str">
            <v>Transport of quadrants</v>
          </cell>
          <cell r="C182" t="str">
            <v>ININTTRANSP</v>
          </cell>
          <cell r="D182" t="str">
            <v>Custom</v>
          </cell>
          <cell r="E182" t="str">
            <v>Any</v>
          </cell>
          <cell r="F182">
            <v>1</v>
          </cell>
          <cell r="K182" t="str">
            <v>One</v>
          </cell>
          <cell r="M182">
            <v>1</v>
          </cell>
          <cell r="N182" t="str">
            <v>All</v>
          </cell>
          <cell r="O182">
            <v>1</v>
          </cell>
          <cell r="P182">
            <v>0</v>
          </cell>
          <cell r="Q182">
            <v>1</v>
          </cell>
          <cell r="R182">
            <v>1</v>
          </cell>
          <cell r="T182">
            <v>0</v>
          </cell>
          <cell r="U182">
            <v>0</v>
          </cell>
          <cell r="V182">
            <v>0</v>
          </cell>
          <cell r="W182">
            <v>0</v>
          </cell>
          <cell r="Y182">
            <v>0</v>
          </cell>
          <cell r="Z182">
            <v>0</v>
          </cell>
          <cell r="AA182">
            <v>0</v>
          </cell>
          <cell r="AB182">
            <v>0</v>
          </cell>
          <cell r="AC182">
            <v>0</v>
          </cell>
          <cell r="AD182">
            <v>0</v>
          </cell>
          <cell r="AE182">
            <v>0</v>
          </cell>
          <cell r="AF182">
            <v>0</v>
          </cell>
          <cell r="AG182">
            <v>0</v>
          </cell>
          <cell r="AH182">
            <v>0</v>
          </cell>
          <cell r="AI182">
            <v>0</v>
          </cell>
          <cell r="AJ182">
            <v>0</v>
          </cell>
          <cell r="AK182">
            <v>0.3</v>
          </cell>
          <cell r="AL182">
            <v>0.7</v>
          </cell>
          <cell r="AQ182">
            <v>1</v>
          </cell>
        </row>
        <row r="183">
          <cell r="A183" t="str">
            <v>2.1.7.2</v>
          </cell>
          <cell r="B183" t="str">
            <v xml:space="preserve">Integration of barrel outer layers </v>
          </cell>
        </row>
        <row r="184">
          <cell r="A184" t="str">
            <v>2.1.7.2.a</v>
          </cell>
          <cell r="B184" t="str">
            <v>Tooling for end-flanges positioning</v>
          </cell>
          <cell r="C184" t="str">
            <v>BRINTENDFLTOOL</v>
          </cell>
          <cell r="D184" t="str">
            <v>Custom</v>
          </cell>
          <cell r="E184" t="str">
            <v>Any</v>
          </cell>
          <cell r="G184">
            <v>3</v>
          </cell>
          <cell r="K184" t="str">
            <v>One</v>
          </cell>
          <cell r="M184">
            <v>1</v>
          </cell>
          <cell r="O184">
            <v>0</v>
          </cell>
          <cell r="P184">
            <v>0</v>
          </cell>
          <cell r="Q184">
            <v>0</v>
          </cell>
          <cell r="R184">
            <v>0</v>
          </cell>
          <cell r="S184" t="str">
            <v>All</v>
          </cell>
          <cell r="T184">
            <v>3</v>
          </cell>
          <cell r="U184">
            <v>0</v>
          </cell>
          <cell r="V184">
            <v>3</v>
          </cell>
          <cell r="W184">
            <v>3</v>
          </cell>
          <cell r="Y184">
            <v>0</v>
          </cell>
          <cell r="Z184">
            <v>0</v>
          </cell>
          <cell r="AA184">
            <v>0</v>
          </cell>
          <cell r="AB184">
            <v>0</v>
          </cell>
          <cell r="AC184">
            <v>0</v>
          </cell>
          <cell r="AD184">
            <v>0</v>
          </cell>
          <cell r="AE184">
            <v>0</v>
          </cell>
          <cell r="AF184">
            <v>0</v>
          </cell>
          <cell r="AG184">
            <v>0</v>
          </cell>
          <cell r="AH184">
            <v>0</v>
          </cell>
          <cell r="AI184">
            <v>1</v>
          </cell>
          <cell r="AQ184">
            <v>1</v>
          </cell>
        </row>
        <row r="185">
          <cell r="A185" t="str">
            <v>2.1.7.2.b</v>
          </cell>
          <cell r="B185" t="str">
            <v>Tooling for longeron positioning</v>
          </cell>
          <cell r="C185" t="str">
            <v>BRINTTOOL</v>
          </cell>
          <cell r="D185" t="str">
            <v>Custom</v>
          </cell>
          <cell r="E185" t="str">
            <v>Any</v>
          </cell>
          <cell r="G185">
            <v>4</v>
          </cell>
          <cell r="K185" t="str">
            <v>One</v>
          </cell>
          <cell r="M185">
            <v>1</v>
          </cell>
          <cell r="O185">
            <v>0</v>
          </cell>
          <cell r="P185">
            <v>0</v>
          </cell>
          <cell r="Q185">
            <v>0</v>
          </cell>
          <cell r="R185">
            <v>0</v>
          </cell>
          <cell r="S185" t="str">
            <v>All</v>
          </cell>
          <cell r="T185">
            <v>4</v>
          </cell>
          <cell r="U185">
            <v>0</v>
          </cell>
          <cell r="V185">
            <v>4</v>
          </cell>
          <cell r="W185">
            <v>4</v>
          </cell>
          <cell r="Y185">
            <v>0</v>
          </cell>
          <cell r="Z185">
            <v>0</v>
          </cell>
          <cell r="AA185">
            <v>0</v>
          </cell>
          <cell r="AB185">
            <v>0</v>
          </cell>
          <cell r="AC185">
            <v>0</v>
          </cell>
          <cell r="AD185">
            <v>0</v>
          </cell>
          <cell r="AE185">
            <v>0</v>
          </cell>
          <cell r="AF185">
            <v>0</v>
          </cell>
          <cell r="AI185">
            <v>0.5</v>
          </cell>
          <cell r="AJ185">
            <v>0.5</v>
          </cell>
          <cell r="AQ185">
            <v>1</v>
          </cell>
        </row>
        <row r="186">
          <cell r="A186" t="str">
            <v>2.1.7.2.c</v>
          </cell>
          <cell r="B186" t="str">
            <v>Welding tooling</v>
          </cell>
          <cell r="C186" t="str">
            <v>BRINTWLED</v>
          </cell>
          <cell r="D186" t="str">
            <v>Custom</v>
          </cell>
          <cell r="E186" t="str">
            <v>Any</v>
          </cell>
          <cell r="G186">
            <v>1</v>
          </cell>
          <cell r="K186" t="str">
            <v>One</v>
          </cell>
          <cell r="M186">
            <v>1</v>
          </cell>
          <cell r="O186">
            <v>0</v>
          </cell>
          <cell r="P186">
            <v>0</v>
          </cell>
          <cell r="Q186">
            <v>0</v>
          </cell>
          <cell r="R186">
            <v>0</v>
          </cell>
          <cell r="S186" t="str">
            <v>All</v>
          </cell>
          <cell r="T186">
            <v>1</v>
          </cell>
          <cell r="U186">
            <v>0</v>
          </cell>
          <cell r="V186">
            <v>1</v>
          </cell>
          <cell r="W186">
            <v>1</v>
          </cell>
          <cell r="Y186">
            <v>0</v>
          </cell>
          <cell r="Z186">
            <v>0</v>
          </cell>
          <cell r="AA186">
            <v>0</v>
          </cell>
          <cell r="AB186">
            <v>0</v>
          </cell>
          <cell r="AC186">
            <v>0</v>
          </cell>
          <cell r="AD186">
            <v>0</v>
          </cell>
          <cell r="AE186">
            <v>0</v>
          </cell>
          <cell r="AF186">
            <v>0</v>
          </cell>
          <cell r="AI186">
            <v>1</v>
          </cell>
          <cell r="AQ186">
            <v>1</v>
          </cell>
        </row>
        <row r="187">
          <cell r="A187" t="str">
            <v>2.1.7.2.d</v>
          </cell>
          <cell r="B187" t="str">
            <v>Storage for longerons</v>
          </cell>
          <cell r="C187" t="str">
            <v>BRINTSTORAGE</v>
          </cell>
          <cell r="D187" t="str">
            <v>Custom</v>
          </cell>
          <cell r="E187" t="str">
            <v>Any</v>
          </cell>
          <cell r="G187">
            <v>1</v>
          </cell>
          <cell r="K187" t="str">
            <v>One</v>
          </cell>
          <cell r="M187">
            <v>1</v>
          </cell>
          <cell r="O187">
            <v>0</v>
          </cell>
          <cell r="P187">
            <v>0</v>
          </cell>
          <cell r="Q187">
            <v>0</v>
          </cell>
          <cell r="R187">
            <v>0</v>
          </cell>
          <cell r="S187" t="str">
            <v>All</v>
          </cell>
          <cell r="T187">
            <v>1</v>
          </cell>
          <cell r="U187">
            <v>0</v>
          </cell>
          <cell r="V187">
            <v>1</v>
          </cell>
          <cell r="W187">
            <v>1</v>
          </cell>
          <cell r="Y187">
            <v>0</v>
          </cell>
          <cell r="Z187">
            <v>0</v>
          </cell>
          <cell r="AA187">
            <v>0</v>
          </cell>
          <cell r="AB187">
            <v>0</v>
          </cell>
          <cell r="AC187">
            <v>0</v>
          </cell>
          <cell r="AD187">
            <v>0</v>
          </cell>
          <cell r="AE187">
            <v>0</v>
          </cell>
          <cell r="AF187">
            <v>0</v>
          </cell>
          <cell r="AJ187">
            <v>1</v>
          </cell>
          <cell r="AQ187">
            <v>1</v>
          </cell>
        </row>
        <row r="188">
          <cell r="A188" t="str">
            <v>2.1.7.2.e</v>
          </cell>
          <cell r="B188" t="str">
            <v>Metrology</v>
          </cell>
          <cell r="C188" t="str">
            <v>BRINTMETR</v>
          </cell>
          <cell r="D188" t="str">
            <v>Custom</v>
          </cell>
          <cell r="E188" t="str">
            <v>Any</v>
          </cell>
          <cell r="G188">
            <v>3</v>
          </cell>
          <cell r="K188" t="str">
            <v>One</v>
          </cell>
          <cell r="M188">
            <v>1</v>
          </cell>
          <cell r="O188">
            <v>0</v>
          </cell>
          <cell r="P188">
            <v>0</v>
          </cell>
          <cell r="Q188">
            <v>0</v>
          </cell>
          <cell r="R188">
            <v>0</v>
          </cell>
          <cell r="S188" t="str">
            <v>All</v>
          </cell>
          <cell r="T188">
            <v>3</v>
          </cell>
          <cell r="U188">
            <v>0</v>
          </cell>
          <cell r="V188">
            <v>3</v>
          </cell>
          <cell r="W188">
            <v>3</v>
          </cell>
          <cell r="Y188">
            <v>0</v>
          </cell>
          <cell r="Z188">
            <v>0</v>
          </cell>
          <cell r="AA188">
            <v>0</v>
          </cell>
          <cell r="AB188">
            <v>0</v>
          </cell>
          <cell r="AC188">
            <v>0</v>
          </cell>
          <cell r="AD188">
            <v>0</v>
          </cell>
          <cell r="AE188">
            <v>0</v>
          </cell>
          <cell r="AF188">
            <v>0</v>
          </cell>
          <cell r="AJ188">
            <v>1</v>
          </cell>
          <cell r="AQ188">
            <v>1</v>
          </cell>
        </row>
        <row r="189">
          <cell r="A189" t="str">
            <v>2.1.7.3</v>
          </cell>
          <cell r="B189" t="str">
            <v>Integration of endcap rings to cylinders</v>
          </cell>
        </row>
        <row r="190">
          <cell r="A190" t="str">
            <v>2.1.7.3.a</v>
          </cell>
          <cell r="B190" t="str">
            <v>Tooling preparation for half cylinders</v>
          </cell>
          <cell r="C190" t="str">
            <v>ECINTTOOL</v>
          </cell>
          <cell r="D190" t="str">
            <v>Custom</v>
          </cell>
          <cell r="E190" t="str">
            <v>Any</v>
          </cell>
          <cell r="H190">
            <v>2</v>
          </cell>
          <cell r="K190" t="str">
            <v>One</v>
          </cell>
          <cell r="M190">
            <v>1</v>
          </cell>
          <cell r="O190">
            <v>0</v>
          </cell>
          <cell r="P190">
            <v>0</v>
          </cell>
          <cell r="Q190">
            <v>0</v>
          </cell>
          <cell r="R190">
            <v>0</v>
          </cell>
          <cell r="T190">
            <v>0</v>
          </cell>
          <cell r="U190">
            <v>0</v>
          </cell>
          <cell r="V190">
            <v>0</v>
          </cell>
          <cell r="W190">
            <v>0</v>
          </cell>
          <cell r="X190" t="str">
            <v>All</v>
          </cell>
          <cell r="Y190">
            <v>2</v>
          </cell>
          <cell r="Z190">
            <v>0</v>
          </cell>
          <cell r="AA190">
            <v>2</v>
          </cell>
          <cell r="AB190">
            <v>2</v>
          </cell>
          <cell r="AC190">
            <v>0</v>
          </cell>
          <cell r="AD190">
            <v>0</v>
          </cell>
          <cell r="AE190">
            <v>0</v>
          </cell>
          <cell r="AF190">
            <v>0</v>
          </cell>
          <cell r="AH190">
            <v>0</v>
          </cell>
          <cell r="AI190">
            <v>0</v>
          </cell>
          <cell r="AJ190">
            <v>1</v>
          </cell>
          <cell r="AQ190">
            <v>1</v>
          </cell>
        </row>
        <row r="191">
          <cell r="A191" t="str">
            <v>2.1.7.3.b</v>
          </cell>
          <cell r="B191" t="str">
            <v>Assembly infrastructure</v>
          </cell>
          <cell r="C191" t="str">
            <v>ECINTINFR</v>
          </cell>
          <cell r="D191" t="str">
            <v>Custom</v>
          </cell>
          <cell r="E191" t="str">
            <v>Any</v>
          </cell>
          <cell r="H191">
            <v>2</v>
          </cell>
          <cell r="K191" t="str">
            <v>One</v>
          </cell>
          <cell r="M191">
            <v>1</v>
          </cell>
          <cell r="O191">
            <v>0</v>
          </cell>
          <cell r="P191">
            <v>0</v>
          </cell>
          <cell r="Q191">
            <v>0</v>
          </cell>
          <cell r="R191">
            <v>0</v>
          </cell>
          <cell r="T191">
            <v>0</v>
          </cell>
          <cell r="U191">
            <v>0</v>
          </cell>
          <cell r="V191">
            <v>0</v>
          </cell>
          <cell r="W191">
            <v>0</v>
          </cell>
          <cell r="X191" t="str">
            <v>All</v>
          </cell>
          <cell r="Y191">
            <v>2</v>
          </cell>
          <cell r="Z191">
            <v>0</v>
          </cell>
          <cell r="AA191">
            <v>2</v>
          </cell>
          <cell r="AB191">
            <v>2</v>
          </cell>
          <cell r="AC191">
            <v>0</v>
          </cell>
          <cell r="AD191">
            <v>0</v>
          </cell>
          <cell r="AE191">
            <v>0</v>
          </cell>
          <cell r="AF191">
            <v>0</v>
          </cell>
          <cell r="AI191">
            <v>0</v>
          </cell>
          <cell r="AJ191">
            <v>0.5</v>
          </cell>
          <cell r="AK191">
            <v>0.5</v>
          </cell>
          <cell r="AQ191">
            <v>1</v>
          </cell>
        </row>
        <row r="192">
          <cell r="A192" t="str">
            <v>2.1.7.3.c</v>
          </cell>
          <cell r="B192" t="str">
            <v>Transport to CERN</v>
          </cell>
          <cell r="C192" t="str">
            <v>ECINTTRANSP</v>
          </cell>
          <cell r="D192" t="str">
            <v>Custom</v>
          </cell>
          <cell r="E192" t="str">
            <v>Any</v>
          </cell>
          <cell r="H192">
            <v>2</v>
          </cell>
          <cell r="K192" t="str">
            <v>One</v>
          </cell>
          <cell r="M192">
            <v>1</v>
          </cell>
          <cell r="O192">
            <v>0</v>
          </cell>
          <cell r="P192">
            <v>0</v>
          </cell>
          <cell r="Q192">
            <v>0</v>
          </cell>
          <cell r="R192">
            <v>0</v>
          </cell>
          <cell r="T192">
            <v>0</v>
          </cell>
          <cell r="U192">
            <v>0</v>
          </cell>
          <cell r="V192">
            <v>0</v>
          </cell>
          <cell r="W192">
            <v>0</v>
          </cell>
          <cell r="X192" t="str">
            <v>All</v>
          </cell>
          <cell r="Y192">
            <v>2</v>
          </cell>
          <cell r="Z192">
            <v>0</v>
          </cell>
          <cell r="AA192">
            <v>2</v>
          </cell>
          <cell r="AB192">
            <v>2</v>
          </cell>
          <cell r="AC192">
            <v>0</v>
          </cell>
          <cell r="AD192">
            <v>0</v>
          </cell>
          <cell r="AE192">
            <v>0</v>
          </cell>
          <cell r="AF192">
            <v>0</v>
          </cell>
          <cell r="AH192">
            <v>0</v>
          </cell>
          <cell r="AI192">
            <v>0</v>
          </cell>
          <cell r="AJ192">
            <v>0</v>
          </cell>
          <cell r="AL192">
            <v>1</v>
          </cell>
          <cell r="AQ192">
            <v>1</v>
          </cell>
        </row>
        <row r="193">
          <cell r="A193" t="str">
            <v>2.1.7.4</v>
          </cell>
          <cell r="B193" t="str">
            <v>Integration of Endcaps to Barrel</v>
          </cell>
          <cell r="C193" t="str">
            <v>v</v>
          </cell>
        </row>
        <row r="194">
          <cell r="A194" t="str">
            <v>2.1.7.4.a</v>
          </cell>
          <cell r="B194" t="str">
            <v>Reception test of endcaps at CERN</v>
          </cell>
          <cell r="C194" t="str">
            <v>ECBINTRECTEST</v>
          </cell>
          <cell r="D194" t="str">
            <v>Custom</v>
          </cell>
          <cell r="E194" t="str">
            <v>Any</v>
          </cell>
          <cell r="H194">
            <v>1</v>
          </cell>
          <cell r="K194" t="str">
            <v>One</v>
          </cell>
          <cell r="M194">
            <v>1</v>
          </cell>
          <cell r="O194">
            <v>0</v>
          </cell>
          <cell r="P194">
            <v>0</v>
          </cell>
          <cell r="Q194">
            <v>0</v>
          </cell>
          <cell r="R194">
            <v>0</v>
          </cell>
          <cell r="T194">
            <v>0</v>
          </cell>
          <cell r="U194">
            <v>0</v>
          </cell>
          <cell r="V194">
            <v>0</v>
          </cell>
          <cell r="W194">
            <v>0</v>
          </cell>
          <cell r="X194" t="str">
            <v>All</v>
          </cell>
          <cell r="Y194">
            <v>1</v>
          </cell>
          <cell r="Z194">
            <v>0</v>
          </cell>
          <cell r="AA194">
            <v>1</v>
          </cell>
          <cell r="AB194">
            <v>1</v>
          </cell>
          <cell r="AC194">
            <v>0</v>
          </cell>
          <cell r="AD194">
            <v>0</v>
          </cell>
          <cell r="AE194">
            <v>0</v>
          </cell>
          <cell r="AF194">
            <v>0</v>
          </cell>
          <cell r="AK194">
            <v>1</v>
          </cell>
          <cell r="AQ194">
            <v>1</v>
          </cell>
        </row>
        <row r="195">
          <cell r="A195" t="str">
            <v>2.1.7.4.b</v>
          </cell>
          <cell r="B195" t="str">
            <v>Tooling preparation for endcaps</v>
          </cell>
          <cell r="C195" t="str">
            <v>ECBINTTOOLS</v>
          </cell>
          <cell r="D195" t="str">
            <v>Custom</v>
          </cell>
          <cell r="E195" t="str">
            <v>Any</v>
          </cell>
          <cell r="H195">
            <v>1</v>
          </cell>
          <cell r="K195" t="str">
            <v>One</v>
          </cell>
          <cell r="M195">
            <v>1</v>
          </cell>
          <cell r="O195">
            <v>0</v>
          </cell>
          <cell r="P195">
            <v>0</v>
          </cell>
          <cell r="Q195">
            <v>0</v>
          </cell>
          <cell r="R195">
            <v>0</v>
          </cell>
          <cell r="T195">
            <v>0</v>
          </cell>
          <cell r="U195">
            <v>0</v>
          </cell>
          <cell r="V195">
            <v>0</v>
          </cell>
          <cell r="W195">
            <v>0</v>
          </cell>
          <cell r="X195" t="str">
            <v>All</v>
          </cell>
          <cell r="Y195">
            <v>1</v>
          </cell>
          <cell r="Z195">
            <v>0</v>
          </cell>
          <cell r="AA195">
            <v>1</v>
          </cell>
          <cell r="AB195">
            <v>1</v>
          </cell>
          <cell r="AC195">
            <v>0</v>
          </cell>
          <cell r="AD195">
            <v>0</v>
          </cell>
          <cell r="AE195">
            <v>0</v>
          </cell>
          <cell r="AF195">
            <v>0</v>
          </cell>
          <cell r="AK195">
            <v>1</v>
          </cell>
          <cell r="AQ195">
            <v>1</v>
          </cell>
        </row>
        <row r="196">
          <cell r="A196" t="str">
            <v>2.1.7.4.c</v>
          </cell>
          <cell r="B196" t="str">
            <v>Outer placement and integration</v>
          </cell>
          <cell r="C196" t="str">
            <v>ECBINTPLACEMENT</v>
          </cell>
          <cell r="D196" t="str">
            <v>Custom</v>
          </cell>
          <cell r="E196" t="str">
            <v>Any</v>
          </cell>
          <cell r="H196">
            <v>1</v>
          </cell>
          <cell r="K196" t="str">
            <v>One</v>
          </cell>
          <cell r="M196">
            <v>1</v>
          </cell>
          <cell r="O196">
            <v>0</v>
          </cell>
          <cell r="P196">
            <v>0</v>
          </cell>
          <cell r="Q196">
            <v>0</v>
          </cell>
          <cell r="R196">
            <v>0</v>
          </cell>
          <cell r="T196">
            <v>0</v>
          </cell>
          <cell r="U196">
            <v>0</v>
          </cell>
          <cell r="V196">
            <v>0</v>
          </cell>
          <cell r="W196">
            <v>0</v>
          </cell>
          <cell r="X196" t="str">
            <v>All</v>
          </cell>
          <cell r="Y196">
            <v>1</v>
          </cell>
          <cell r="Z196">
            <v>0</v>
          </cell>
          <cell r="AA196">
            <v>1</v>
          </cell>
          <cell r="AB196">
            <v>1</v>
          </cell>
          <cell r="AC196">
            <v>0</v>
          </cell>
          <cell r="AD196">
            <v>0</v>
          </cell>
          <cell r="AE196">
            <v>0</v>
          </cell>
          <cell r="AF196">
            <v>0</v>
          </cell>
          <cell r="AK196">
            <v>1</v>
          </cell>
          <cell r="AQ196">
            <v>1</v>
          </cell>
        </row>
        <row r="197">
          <cell r="A197" t="str">
            <v>2.1.7.4.d</v>
          </cell>
          <cell r="B197" t="str">
            <v>Placement of IST, transfer tool</v>
          </cell>
          <cell r="C197" t="str">
            <v>ECBINTIST</v>
          </cell>
          <cell r="D197" t="str">
            <v>Custom</v>
          </cell>
          <cell r="E197" t="str">
            <v>Any</v>
          </cell>
          <cell r="H197">
            <v>1</v>
          </cell>
          <cell r="K197" t="str">
            <v>One</v>
          </cell>
          <cell r="M197">
            <v>1</v>
          </cell>
          <cell r="O197">
            <v>0</v>
          </cell>
          <cell r="P197">
            <v>0</v>
          </cell>
          <cell r="Q197">
            <v>0</v>
          </cell>
          <cell r="R197">
            <v>0</v>
          </cell>
          <cell r="T197">
            <v>0</v>
          </cell>
          <cell r="U197">
            <v>0</v>
          </cell>
          <cell r="V197">
            <v>0</v>
          </cell>
          <cell r="W197">
            <v>0</v>
          </cell>
          <cell r="X197" t="str">
            <v>All</v>
          </cell>
          <cell r="Y197">
            <v>1</v>
          </cell>
          <cell r="Z197">
            <v>0</v>
          </cell>
          <cell r="AA197">
            <v>1</v>
          </cell>
          <cell r="AB197">
            <v>1</v>
          </cell>
          <cell r="AC197">
            <v>0</v>
          </cell>
          <cell r="AD197">
            <v>0</v>
          </cell>
          <cell r="AE197">
            <v>0</v>
          </cell>
          <cell r="AF197">
            <v>0</v>
          </cell>
          <cell r="AL197">
            <v>1</v>
          </cell>
          <cell r="AQ197">
            <v>1</v>
          </cell>
        </row>
        <row r="198">
          <cell r="A198" t="str">
            <v>2.1.7.4.e</v>
          </cell>
          <cell r="B198" t="str">
            <v>Bridging rail system</v>
          </cell>
          <cell r="C198" t="str">
            <v>ECBINTRAIL</v>
          </cell>
          <cell r="D198" t="str">
            <v>Custom</v>
          </cell>
          <cell r="E198" t="str">
            <v>Any</v>
          </cell>
          <cell r="H198">
            <v>1</v>
          </cell>
          <cell r="K198" t="str">
            <v>One</v>
          </cell>
          <cell r="M198">
            <v>1</v>
          </cell>
          <cell r="O198">
            <v>0</v>
          </cell>
          <cell r="P198">
            <v>0</v>
          </cell>
          <cell r="Q198">
            <v>0</v>
          </cell>
          <cell r="R198">
            <v>0</v>
          </cell>
          <cell r="T198">
            <v>0</v>
          </cell>
          <cell r="U198">
            <v>0</v>
          </cell>
          <cell r="V198">
            <v>0</v>
          </cell>
          <cell r="W198">
            <v>0</v>
          </cell>
          <cell r="X198" t="str">
            <v>All</v>
          </cell>
          <cell r="Y198">
            <v>1</v>
          </cell>
          <cell r="Z198">
            <v>0</v>
          </cell>
          <cell r="AA198">
            <v>1</v>
          </cell>
          <cell r="AB198">
            <v>1</v>
          </cell>
          <cell r="AC198">
            <v>0</v>
          </cell>
          <cell r="AD198">
            <v>0</v>
          </cell>
          <cell r="AE198">
            <v>0</v>
          </cell>
          <cell r="AF198">
            <v>0</v>
          </cell>
          <cell r="AL198">
            <v>1</v>
          </cell>
          <cell r="AQ198">
            <v>1</v>
          </cell>
        </row>
        <row r="199">
          <cell r="A199" t="str">
            <v>2.1.7.4.f</v>
          </cell>
          <cell r="B199" t="str">
            <v>Alignment equipment</v>
          </cell>
          <cell r="C199" t="str">
            <v>ECBINTALIGN</v>
          </cell>
          <cell r="D199" t="str">
            <v>Custom</v>
          </cell>
          <cell r="E199" t="str">
            <v>Any</v>
          </cell>
          <cell r="H199">
            <v>1</v>
          </cell>
          <cell r="K199" t="str">
            <v>One</v>
          </cell>
          <cell r="M199">
            <v>1</v>
          </cell>
          <cell r="O199">
            <v>0</v>
          </cell>
          <cell r="P199">
            <v>0</v>
          </cell>
          <cell r="Q199">
            <v>0</v>
          </cell>
          <cell r="R199">
            <v>0</v>
          </cell>
          <cell r="T199">
            <v>0</v>
          </cell>
          <cell r="U199">
            <v>0</v>
          </cell>
          <cell r="V199">
            <v>0</v>
          </cell>
          <cell r="W199">
            <v>0</v>
          </cell>
          <cell r="X199" t="str">
            <v>All</v>
          </cell>
          <cell r="Y199">
            <v>1</v>
          </cell>
          <cell r="Z199">
            <v>0</v>
          </cell>
          <cell r="AA199">
            <v>1</v>
          </cell>
          <cell r="AB199">
            <v>1</v>
          </cell>
          <cell r="AC199">
            <v>0</v>
          </cell>
          <cell r="AD199">
            <v>0</v>
          </cell>
          <cell r="AE199">
            <v>0</v>
          </cell>
          <cell r="AF199">
            <v>0</v>
          </cell>
          <cell r="AL199">
            <v>1</v>
          </cell>
          <cell r="AQ199">
            <v>1</v>
          </cell>
        </row>
        <row r="200">
          <cell r="A200" t="str">
            <v>2.1.7.4.g</v>
          </cell>
          <cell r="B200" t="str">
            <v>Forces monitor</v>
          </cell>
          <cell r="C200" t="str">
            <v>ECBINTMON</v>
          </cell>
          <cell r="D200" t="str">
            <v>Custom</v>
          </cell>
          <cell r="E200" t="str">
            <v>Any</v>
          </cell>
          <cell r="H200">
            <v>1</v>
          </cell>
          <cell r="K200" t="str">
            <v>One</v>
          </cell>
          <cell r="M200">
            <v>1</v>
          </cell>
          <cell r="O200">
            <v>0</v>
          </cell>
          <cell r="P200">
            <v>0</v>
          </cell>
          <cell r="Q200">
            <v>0</v>
          </cell>
          <cell r="R200">
            <v>0</v>
          </cell>
          <cell r="T200">
            <v>0</v>
          </cell>
          <cell r="U200">
            <v>0</v>
          </cell>
          <cell r="V200">
            <v>0</v>
          </cell>
          <cell r="W200">
            <v>0</v>
          </cell>
          <cell r="X200" t="str">
            <v>All</v>
          </cell>
          <cell r="Y200">
            <v>1</v>
          </cell>
          <cell r="Z200">
            <v>0</v>
          </cell>
          <cell r="AA200">
            <v>1</v>
          </cell>
          <cell r="AB200">
            <v>1</v>
          </cell>
          <cell r="AC200">
            <v>0</v>
          </cell>
          <cell r="AD200">
            <v>0</v>
          </cell>
          <cell r="AE200">
            <v>0</v>
          </cell>
          <cell r="AF200">
            <v>0</v>
          </cell>
          <cell r="AL200">
            <v>1</v>
          </cell>
          <cell r="AQ200">
            <v>1</v>
          </cell>
        </row>
        <row r="201">
          <cell r="A201" t="str">
            <v>2.1.7.4.h</v>
          </cell>
          <cell r="B201" t="str">
            <v>Traction system</v>
          </cell>
          <cell r="C201" t="str">
            <v>ECBINTTRAC</v>
          </cell>
          <cell r="D201" t="str">
            <v>Custom</v>
          </cell>
          <cell r="E201" t="str">
            <v>Any</v>
          </cell>
          <cell r="H201">
            <v>1</v>
          </cell>
          <cell r="K201" t="str">
            <v>One</v>
          </cell>
          <cell r="M201">
            <v>1</v>
          </cell>
          <cell r="O201">
            <v>0</v>
          </cell>
          <cell r="P201">
            <v>0</v>
          </cell>
          <cell r="Q201">
            <v>0</v>
          </cell>
          <cell r="R201">
            <v>0</v>
          </cell>
          <cell r="T201">
            <v>0</v>
          </cell>
          <cell r="U201">
            <v>0</v>
          </cell>
          <cell r="V201">
            <v>0</v>
          </cell>
          <cell r="W201">
            <v>0</v>
          </cell>
          <cell r="X201" t="str">
            <v>All</v>
          </cell>
          <cell r="Y201">
            <v>1</v>
          </cell>
          <cell r="Z201">
            <v>0</v>
          </cell>
          <cell r="AA201">
            <v>1</v>
          </cell>
          <cell r="AB201">
            <v>1</v>
          </cell>
          <cell r="AC201">
            <v>0</v>
          </cell>
          <cell r="AD201">
            <v>0</v>
          </cell>
          <cell r="AE201">
            <v>0</v>
          </cell>
          <cell r="AF201">
            <v>0</v>
          </cell>
          <cell r="AK201">
            <v>1</v>
          </cell>
          <cell r="AQ201">
            <v>1</v>
          </cell>
        </row>
        <row r="202">
          <cell r="A202" t="str">
            <v>2.1.7.5</v>
          </cell>
          <cell r="B202" t="str">
            <v>Integration of Inner Layers to Endcaps and outer layers</v>
          </cell>
        </row>
        <row r="203">
          <cell r="A203" t="str">
            <v>2.1.7.5.a</v>
          </cell>
          <cell r="B203" t="str">
            <v>Transfer tool to mount in IST</v>
          </cell>
          <cell r="C203" t="str">
            <v>ININTTRTOOL</v>
          </cell>
          <cell r="D203" t="str">
            <v>Custom</v>
          </cell>
          <cell r="E203" t="str">
            <v>Any</v>
          </cell>
          <cell r="F203">
            <v>1</v>
          </cell>
          <cell r="K203" t="str">
            <v>One</v>
          </cell>
          <cell r="M203">
            <v>1</v>
          </cell>
          <cell r="N203" t="str">
            <v>All</v>
          </cell>
          <cell r="O203">
            <v>1</v>
          </cell>
          <cell r="P203">
            <v>0</v>
          </cell>
          <cell r="Q203">
            <v>1</v>
          </cell>
          <cell r="R203">
            <v>1</v>
          </cell>
          <cell r="T203">
            <v>0</v>
          </cell>
          <cell r="U203">
            <v>0</v>
          </cell>
          <cell r="V203">
            <v>0</v>
          </cell>
          <cell r="W203">
            <v>0</v>
          </cell>
          <cell r="Y203">
            <v>0</v>
          </cell>
          <cell r="Z203">
            <v>0</v>
          </cell>
          <cell r="AA203">
            <v>0</v>
          </cell>
          <cell r="AB203">
            <v>0</v>
          </cell>
          <cell r="AC203">
            <v>0</v>
          </cell>
          <cell r="AD203">
            <v>0</v>
          </cell>
          <cell r="AE203">
            <v>0</v>
          </cell>
          <cell r="AF203">
            <v>0</v>
          </cell>
          <cell r="AK203">
            <v>1</v>
          </cell>
          <cell r="AQ203">
            <v>1</v>
          </cell>
        </row>
        <row r="204">
          <cell r="A204" t="str">
            <v>2.1.7.5.b</v>
          </cell>
          <cell r="B204" t="str">
            <v>Bridging rail system</v>
          </cell>
          <cell r="C204" t="str">
            <v>ININTRAIL</v>
          </cell>
          <cell r="D204" t="str">
            <v>Custom</v>
          </cell>
          <cell r="E204" t="str">
            <v>Any</v>
          </cell>
          <cell r="F204">
            <v>1</v>
          </cell>
          <cell r="K204" t="str">
            <v>One</v>
          </cell>
          <cell r="M204">
            <v>1</v>
          </cell>
          <cell r="N204" t="str">
            <v>All</v>
          </cell>
          <cell r="O204">
            <v>1</v>
          </cell>
          <cell r="P204">
            <v>0</v>
          </cell>
          <cell r="Q204">
            <v>1</v>
          </cell>
          <cell r="R204">
            <v>1</v>
          </cell>
          <cell r="T204">
            <v>0</v>
          </cell>
          <cell r="U204">
            <v>0</v>
          </cell>
          <cell r="V204">
            <v>0</v>
          </cell>
          <cell r="W204">
            <v>0</v>
          </cell>
          <cell r="Y204">
            <v>0</v>
          </cell>
          <cell r="Z204">
            <v>0</v>
          </cell>
          <cell r="AA204">
            <v>0</v>
          </cell>
          <cell r="AB204">
            <v>0</v>
          </cell>
          <cell r="AC204">
            <v>0</v>
          </cell>
          <cell r="AD204">
            <v>0</v>
          </cell>
          <cell r="AE204">
            <v>0</v>
          </cell>
          <cell r="AF204">
            <v>0</v>
          </cell>
          <cell r="AL204">
            <v>1</v>
          </cell>
          <cell r="AQ204">
            <v>1</v>
          </cell>
        </row>
        <row r="205">
          <cell r="A205" t="str">
            <v>2.1.7.5.c</v>
          </cell>
          <cell r="B205" t="str">
            <v>Support for services</v>
          </cell>
          <cell r="C205" t="str">
            <v>ININTSERVSUPP</v>
          </cell>
          <cell r="D205" t="str">
            <v>Custom</v>
          </cell>
          <cell r="E205" t="str">
            <v>Any</v>
          </cell>
          <cell r="F205">
            <v>1</v>
          </cell>
          <cell r="K205" t="str">
            <v>One</v>
          </cell>
          <cell r="M205">
            <v>1</v>
          </cell>
          <cell r="N205" t="str">
            <v>All</v>
          </cell>
          <cell r="O205">
            <v>1</v>
          </cell>
          <cell r="P205">
            <v>0</v>
          </cell>
          <cell r="Q205">
            <v>1</v>
          </cell>
          <cell r="R205">
            <v>1</v>
          </cell>
          <cell r="T205">
            <v>0</v>
          </cell>
          <cell r="U205">
            <v>0</v>
          </cell>
          <cell r="V205">
            <v>0</v>
          </cell>
          <cell r="W205">
            <v>0</v>
          </cell>
          <cell r="Y205">
            <v>0</v>
          </cell>
          <cell r="Z205">
            <v>0</v>
          </cell>
          <cell r="AA205">
            <v>0</v>
          </cell>
          <cell r="AB205">
            <v>0</v>
          </cell>
          <cell r="AC205">
            <v>0</v>
          </cell>
          <cell r="AD205">
            <v>0</v>
          </cell>
          <cell r="AE205">
            <v>0</v>
          </cell>
          <cell r="AF205">
            <v>0</v>
          </cell>
          <cell r="AL205">
            <v>1</v>
          </cell>
          <cell r="AQ205">
            <v>1</v>
          </cell>
        </row>
        <row r="206">
          <cell r="A206" t="str">
            <v>2.1.7.5.d</v>
          </cell>
          <cell r="B206" t="str">
            <v>Welding tools and test</v>
          </cell>
          <cell r="C206" t="str">
            <v>ININTWELD</v>
          </cell>
          <cell r="D206" t="str">
            <v>Custom</v>
          </cell>
          <cell r="E206" t="str">
            <v>Any</v>
          </cell>
          <cell r="F206">
            <v>1</v>
          </cell>
          <cell r="K206" t="str">
            <v>One</v>
          </cell>
          <cell r="M206">
            <v>1</v>
          </cell>
          <cell r="N206" t="str">
            <v>All</v>
          </cell>
          <cell r="O206">
            <v>1</v>
          </cell>
          <cell r="P206">
            <v>0</v>
          </cell>
          <cell r="Q206">
            <v>1</v>
          </cell>
          <cell r="R206">
            <v>1</v>
          </cell>
          <cell r="T206">
            <v>0</v>
          </cell>
          <cell r="U206">
            <v>0</v>
          </cell>
          <cell r="V206">
            <v>0</v>
          </cell>
          <cell r="W206">
            <v>0</v>
          </cell>
          <cell r="Y206">
            <v>0</v>
          </cell>
          <cell r="Z206">
            <v>0</v>
          </cell>
          <cell r="AA206">
            <v>0</v>
          </cell>
          <cell r="AB206">
            <v>0</v>
          </cell>
          <cell r="AC206">
            <v>0</v>
          </cell>
          <cell r="AD206">
            <v>0</v>
          </cell>
          <cell r="AE206">
            <v>0</v>
          </cell>
          <cell r="AF206">
            <v>0</v>
          </cell>
          <cell r="AL206">
            <v>1</v>
          </cell>
          <cell r="AQ206">
            <v>1</v>
          </cell>
        </row>
        <row r="207">
          <cell r="A207" t="str">
            <v>2.1.7.6</v>
          </cell>
          <cell r="B207" t="str">
            <v>Barrel local support system testing</v>
          </cell>
        </row>
        <row r="208">
          <cell r="A208" t="str">
            <v>2.1.7.6.a</v>
          </cell>
          <cell r="B208" t="str">
            <v>System setup (no cooling plant)</v>
          </cell>
          <cell r="C208" t="str">
            <v>BARRELTESTSETUP</v>
          </cell>
          <cell r="D208" t="str">
            <v>Custom</v>
          </cell>
          <cell r="E208" t="str">
            <v>Any</v>
          </cell>
          <cell r="G208">
            <v>1</v>
          </cell>
          <cell r="K208" t="str">
            <v>One</v>
          </cell>
          <cell r="M208">
            <v>1</v>
          </cell>
          <cell r="O208">
            <v>0</v>
          </cell>
          <cell r="P208">
            <v>0</v>
          </cell>
          <cell r="Q208">
            <v>0</v>
          </cell>
          <cell r="R208">
            <v>0</v>
          </cell>
          <cell r="S208" t="str">
            <v>All</v>
          </cell>
          <cell r="T208">
            <v>1</v>
          </cell>
          <cell r="U208">
            <v>0</v>
          </cell>
          <cell r="V208">
            <v>1</v>
          </cell>
          <cell r="W208">
            <v>1</v>
          </cell>
          <cell r="Y208">
            <v>0</v>
          </cell>
          <cell r="Z208">
            <v>0</v>
          </cell>
          <cell r="AA208">
            <v>0</v>
          </cell>
          <cell r="AB208">
            <v>0</v>
          </cell>
          <cell r="AC208">
            <v>0</v>
          </cell>
          <cell r="AD208">
            <v>0</v>
          </cell>
          <cell r="AE208">
            <v>0</v>
          </cell>
          <cell r="AF208">
            <v>0</v>
          </cell>
          <cell r="AJ208">
            <v>1</v>
          </cell>
          <cell r="AQ208">
            <v>1</v>
          </cell>
        </row>
        <row r="209">
          <cell r="A209" t="str">
            <v>2.1.7.6.b</v>
          </cell>
          <cell r="B209" t="str">
            <v>Mounts for outer structure</v>
          </cell>
          <cell r="C209" t="str">
            <v>BARRELTESTMOUNT</v>
          </cell>
          <cell r="D209" t="str">
            <v>Custom</v>
          </cell>
          <cell r="E209" t="str">
            <v>Any</v>
          </cell>
          <cell r="G209">
            <v>1</v>
          </cell>
          <cell r="K209" t="str">
            <v>One</v>
          </cell>
          <cell r="M209">
            <v>1</v>
          </cell>
          <cell r="O209">
            <v>0</v>
          </cell>
          <cell r="P209">
            <v>0</v>
          </cell>
          <cell r="Q209">
            <v>0</v>
          </cell>
          <cell r="R209">
            <v>0</v>
          </cell>
          <cell r="S209" t="str">
            <v>All</v>
          </cell>
          <cell r="T209">
            <v>1</v>
          </cell>
          <cell r="U209">
            <v>0</v>
          </cell>
          <cell r="V209">
            <v>1</v>
          </cell>
          <cell r="W209">
            <v>1</v>
          </cell>
          <cell r="Y209">
            <v>0</v>
          </cell>
          <cell r="Z209">
            <v>0</v>
          </cell>
          <cell r="AA209">
            <v>0</v>
          </cell>
          <cell r="AB209">
            <v>0</v>
          </cell>
          <cell r="AC209">
            <v>0</v>
          </cell>
          <cell r="AD209">
            <v>0</v>
          </cell>
          <cell r="AE209">
            <v>0</v>
          </cell>
          <cell r="AF209">
            <v>0</v>
          </cell>
          <cell r="AJ209">
            <v>1</v>
          </cell>
          <cell r="AQ209">
            <v>1</v>
          </cell>
        </row>
        <row r="210">
          <cell r="A210" t="str">
            <v>2.1.7.6.c</v>
          </cell>
          <cell r="B210" t="str">
            <v>Consumables</v>
          </cell>
          <cell r="C210" t="str">
            <v>BARRELTESTCONS</v>
          </cell>
          <cell r="D210" t="str">
            <v>Custom</v>
          </cell>
          <cell r="E210" t="str">
            <v>Any</v>
          </cell>
          <cell r="G210">
            <v>1</v>
          </cell>
          <cell r="K210" t="str">
            <v>One</v>
          </cell>
          <cell r="M210">
            <v>1</v>
          </cell>
          <cell r="O210">
            <v>0</v>
          </cell>
          <cell r="P210">
            <v>0</v>
          </cell>
          <cell r="Q210">
            <v>0</v>
          </cell>
          <cell r="R210">
            <v>0</v>
          </cell>
          <cell r="S210" t="str">
            <v>All</v>
          </cell>
          <cell r="T210">
            <v>1</v>
          </cell>
          <cell r="U210">
            <v>0</v>
          </cell>
          <cell r="V210">
            <v>1</v>
          </cell>
          <cell r="W210">
            <v>1</v>
          </cell>
          <cell r="Y210">
            <v>0</v>
          </cell>
          <cell r="Z210">
            <v>0</v>
          </cell>
          <cell r="AA210">
            <v>0</v>
          </cell>
          <cell r="AB210">
            <v>0</v>
          </cell>
          <cell r="AC210">
            <v>0</v>
          </cell>
          <cell r="AD210">
            <v>0</v>
          </cell>
          <cell r="AE210">
            <v>0</v>
          </cell>
          <cell r="AF210">
            <v>0</v>
          </cell>
          <cell r="AJ210">
            <v>0.3</v>
          </cell>
          <cell r="AK210">
            <v>0.4</v>
          </cell>
          <cell r="AL210">
            <v>0.3</v>
          </cell>
          <cell r="AQ210">
            <v>1</v>
          </cell>
        </row>
        <row r="211">
          <cell r="A211" t="str">
            <v>2.1.7.6.d</v>
          </cell>
          <cell r="B211" t="str">
            <v>Testing with temporary piping</v>
          </cell>
          <cell r="C211" t="str">
            <v>BARRELTESTPIPE</v>
          </cell>
          <cell r="D211" t="str">
            <v>Custom</v>
          </cell>
          <cell r="E211" t="str">
            <v>Any</v>
          </cell>
          <cell r="G211">
            <v>1</v>
          </cell>
          <cell r="K211" t="str">
            <v>One</v>
          </cell>
          <cell r="M211">
            <v>1</v>
          </cell>
          <cell r="O211">
            <v>0</v>
          </cell>
          <cell r="P211">
            <v>0</v>
          </cell>
          <cell r="Q211">
            <v>0</v>
          </cell>
          <cell r="R211">
            <v>0</v>
          </cell>
          <cell r="S211" t="str">
            <v>All</v>
          </cell>
          <cell r="T211">
            <v>1</v>
          </cell>
          <cell r="U211">
            <v>0</v>
          </cell>
          <cell r="V211">
            <v>1</v>
          </cell>
          <cell r="W211">
            <v>1</v>
          </cell>
          <cell r="Y211">
            <v>0</v>
          </cell>
          <cell r="Z211">
            <v>0</v>
          </cell>
          <cell r="AA211">
            <v>0</v>
          </cell>
          <cell r="AB211">
            <v>0</v>
          </cell>
          <cell r="AC211">
            <v>0</v>
          </cell>
          <cell r="AD211">
            <v>0</v>
          </cell>
          <cell r="AE211">
            <v>0</v>
          </cell>
          <cell r="AF211">
            <v>0</v>
          </cell>
          <cell r="AJ211">
            <v>0.3</v>
          </cell>
          <cell r="AK211">
            <v>0.4</v>
          </cell>
          <cell r="AL211">
            <v>0.3</v>
          </cell>
          <cell r="AQ211">
            <v>1</v>
          </cell>
        </row>
        <row r="212">
          <cell r="A212" t="str">
            <v>2.1.7.6.e</v>
          </cell>
          <cell r="B212" t="str">
            <v>Welding and pressure test</v>
          </cell>
          <cell r="C212" t="str">
            <v>BARRELTESTWELD</v>
          </cell>
          <cell r="D212" t="str">
            <v>Custom</v>
          </cell>
          <cell r="E212" t="str">
            <v>Any</v>
          </cell>
          <cell r="G212">
            <v>1</v>
          </cell>
          <cell r="K212" t="str">
            <v>One</v>
          </cell>
          <cell r="M212">
            <v>1</v>
          </cell>
          <cell r="O212">
            <v>0</v>
          </cell>
          <cell r="P212">
            <v>0</v>
          </cell>
          <cell r="Q212">
            <v>0</v>
          </cell>
          <cell r="R212">
            <v>0</v>
          </cell>
          <cell r="S212" t="str">
            <v>All</v>
          </cell>
          <cell r="T212">
            <v>1</v>
          </cell>
          <cell r="U212">
            <v>0</v>
          </cell>
          <cell r="V212">
            <v>1</v>
          </cell>
          <cell r="W212">
            <v>1</v>
          </cell>
          <cell r="Y212">
            <v>0</v>
          </cell>
          <cell r="Z212">
            <v>0</v>
          </cell>
          <cell r="AA212">
            <v>0</v>
          </cell>
          <cell r="AB212">
            <v>0</v>
          </cell>
          <cell r="AC212">
            <v>0</v>
          </cell>
          <cell r="AD212">
            <v>0</v>
          </cell>
          <cell r="AE212">
            <v>0</v>
          </cell>
          <cell r="AF212">
            <v>0</v>
          </cell>
          <cell r="AJ212">
            <v>0.3</v>
          </cell>
          <cell r="AK212">
            <v>0.4</v>
          </cell>
          <cell r="AL212">
            <v>0.3</v>
          </cell>
          <cell r="AQ212">
            <v>1</v>
          </cell>
        </row>
        <row r="213">
          <cell r="A213" t="str">
            <v>2.1.7.7</v>
          </cell>
          <cell r="B213" t="str">
            <v>Inner local support system testing</v>
          </cell>
        </row>
        <row r="214">
          <cell r="A214" t="str">
            <v>2.1.7.7.a</v>
          </cell>
          <cell r="B214" t="str">
            <v>Test setup for quadrant qualification</v>
          </cell>
          <cell r="C214" t="str">
            <v>INTESTSETUP</v>
          </cell>
          <cell r="D214" t="str">
            <v>Custom</v>
          </cell>
          <cell r="E214" t="str">
            <v>Any</v>
          </cell>
          <cell r="F214">
            <v>1</v>
          </cell>
          <cell r="K214" t="str">
            <v>One</v>
          </cell>
          <cell r="M214">
            <v>1</v>
          </cell>
          <cell r="N214" t="str">
            <v>All</v>
          </cell>
          <cell r="O214">
            <v>1</v>
          </cell>
          <cell r="P214">
            <v>0</v>
          </cell>
          <cell r="Q214">
            <v>1</v>
          </cell>
          <cell r="R214">
            <v>1</v>
          </cell>
          <cell r="T214">
            <v>0</v>
          </cell>
          <cell r="U214">
            <v>0</v>
          </cell>
          <cell r="V214">
            <v>0</v>
          </cell>
          <cell r="W214">
            <v>0</v>
          </cell>
          <cell r="Y214">
            <v>0</v>
          </cell>
          <cell r="Z214">
            <v>0</v>
          </cell>
          <cell r="AA214">
            <v>0</v>
          </cell>
          <cell r="AB214">
            <v>0</v>
          </cell>
          <cell r="AC214">
            <v>0</v>
          </cell>
          <cell r="AD214">
            <v>0</v>
          </cell>
          <cell r="AE214">
            <v>0</v>
          </cell>
          <cell r="AF214">
            <v>0</v>
          </cell>
          <cell r="AJ214">
            <v>0.5</v>
          </cell>
          <cell r="AK214">
            <v>0.5</v>
          </cell>
          <cell r="AQ214">
            <v>1</v>
          </cell>
        </row>
        <row r="215">
          <cell r="A215" t="str">
            <v>2.1.7.7.b</v>
          </cell>
          <cell r="B215" t="str">
            <v>Mount of quadtants</v>
          </cell>
          <cell r="C215" t="str">
            <v>INTESTMOUNT</v>
          </cell>
          <cell r="D215" t="str">
            <v>Custom</v>
          </cell>
          <cell r="E215" t="str">
            <v>Any</v>
          </cell>
          <cell r="F215">
            <v>1</v>
          </cell>
          <cell r="K215" t="str">
            <v>One</v>
          </cell>
          <cell r="M215">
            <v>1</v>
          </cell>
          <cell r="N215" t="str">
            <v>All</v>
          </cell>
          <cell r="O215">
            <v>1</v>
          </cell>
          <cell r="P215">
            <v>0</v>
          </cell>
          <cell r="Q215">
            <v>1</v>
          </cell>
          <cell r="R215">
            <v>1</v>
          </cell>
          <cell r="T215">
            <v>0</v>
          </cell>
          <cell r="U215">
            <v>0</v>
          </cell>
          <cell r="V215">
            <v>0</v>
          </cell>
          <cell r="W215">
            <v>0</v>
          </cell>
          <cell r="Y215">
            <v>0</v>
          </cell>
          <cell r="Z215">
            <v>0</v>
          </cell>
          <cell r="AA215">
            <v>0</v>
          </cell>
          <cell r="AB215">
            <v>0</v>
          </cell>
          <cell r="AC215">
            <v>0</v>
          </cell>
          <cell r="AD215">
            <v>0</v>
          </cell>
          <cell r="AE215">
            <v>0</v>
          </cell>
          <cell r="AF215">
            <v>0</v>
          </cell>
          <cell r="AJ215">
            <v>0.5</v>
          </cell>
          <cell r="AK215">
            <v>0.5</v>
          </cell>
          <cell r="AQ215">
            <v>1</v>
          </cell>
        </row>
        <row r="216">
          <cell r="A216" t="str">
            <v>2.1.7.7.c</v>
          </cell>
          <cell r="B216" t="str">
            <v>Testing, consumables</v>
          </cell>
          <cell r="C216" t="str">
            <v>INTESTCONS</v>
          </cell>
          <cell r="D216" t="str">
            <v>Custom</v>
          </cell>
          <cell r="E216" t="str">
            <v>Any</v>
          </cell>
          <cell r="F216">
            <v>1</v>
          </cell>
          <cell r="K216" t="str">
            <v>One</v>
          </cell>
          <cell r="M216">
            <v>1</v>
          </cell>
          <cell r="N216" t="str">
            <v>All</v>
          </cell>
          <cell r="O216">
            <v>1</v>
          </cell>
          <cell r="P216">
            <v>0</v>
          </cell>
          <cell r="Q216">
            <v>1</v>
          </cell>
          <cell r="R216">
            <v>1</v>
          </cell>
          <cell r="T216">
            <v>0</v>
          </cell>
          <cell r="U216">
            <v>0</v>
          </cell>
          <cell r="V216">
            <v>0</v>
          </cell>
          <cell r="W216">
            <v>0</v>
          </cell>
          <cell r="Y216">
            <v>0</v>
          </cell>
          <cell r="Z216">
            <v>0</v>
          </cell>
          <cell r="AA216">
            <v>0</v>
          </cell>
          <cell r="AB216">
            <v>0</v>
          </cell>
          <cell r="AC216">
            <v>0</v>
          </cell>
          <cell r="AD216">
            <v>0</v>
          </cell>
          <cell r="AE216">
            <v>0</v>
          </cell>
          <cell r="AF216">
            <v>0</v>
          </cell>
          <cell r="AK216">
            <v>0.5</v>
          </cell>
          <cell r="AL216">
            <v>0.5</v>
          </cell>
          <cell r="AQ216">
            <v>1</v>
          </cell>
        </row>
        <row r="217">
          <cell r="A217" t="str">
            <v>2.1.7.7.d</v>
          </cell>
          <cell r="B217" t="str">
            <v>Transport to SR1</v>
          </cell>
          <cell r="C217" t="str">
            <v>INTESTTRANSP</v>
          </cell>
          <cell r="D217" t="str">
            <v>Custom</v>
          </cell>
          <cell r="E217" t="str">
            <v>Any</v>
          </cell>
          <cell r="F217">
            <v>1</v>
          </cell>
          <cell r="K217" t="str">
            <v>One</v>
          </cell>
          <cell r="M217">
            <v>1</v>
          </cell>
          <cell r="N217" t="str">
            <v>All</v>
          </cell>
          <cell r="O217">
            <v>1</v>
          </cell>
          <cell r="P217">
            <v>0</v>
          </cell>
          <cell r="Q217">
            <v>1</v>
          </cell>
          <cell r="R217">
            <v>1</v>
          </cell>
          <cell r="T217">
            <v>0</v>
          </cell>
          <cell r="U217">
            <v>0</v>
          </cell>
          <cell r="V217">
            <v>0</v>
          </cell>
          <cell r="W217">
            <v>0</v>
          </cell>
          <cell r="Y217">
            <v>0</v>
          </cell>
          <cell r="Z217">
            <v>0</v>
          </cell>
          <cell r="AA217">
            <v>0</v>
          </cell>
          <cell r="AB217">
            <v>0</v>
          </cell>
          <cell r="AC217">
            <v>0</v>
          </cell>
          <cell r="AD217">
            <v>0</v>
          </cell>
          <cell r="AE217">
            <v>0</v>
          </cell>
          <cell r="AF217">
            <v>0</v>
          </cell>
          <cell r="AK217">
            <v>0.5</v>
          </cell>
          <cell r="AL217">
            <v>0.5</v>
          </cell>
          <cell r="AQ217">
            <v>1</v>
          </cell>
        </row>
        <row r="218">
          <cell r="A218" t="str">
            <v>2.1.7.7.e</v>
          </cell>
          <cell r="B218" t="str">
            <v>Welding tests, tooling</v>
          </cell>
          <cell r="C218" t="str">
            <v>INTESTWELD</v>
          </cell>
          <cell r="D218" t="str">
            <v>Custom</v>
          </cell>
          <cell r="E218" t="str">
            <v>Any</v>
          </cell>
          <cell r="F218">
            <v>1</v>
          </cell>
          <cell r="K218" t="str">
            <v>One</v>
          </cell>
          <cell r="M218">
            <v>1</v>
          </cell>
          <cell r="N218" t="str">
            <v>All</v>
          </cell>
          <cell r="O218">
            <v>1</v>
          </cell>
          <cell r="P218">
            <v>0</v>
          </cell>
          <cell r="Q218">
            <v>1</v>
          </cell>
          <cell r="R218">
            <v>1</v>
          </cell>
          <cell r="T218">
            <v>0</v>
          </cell>
          <cell r="U218">
            <v>0</v>
          </cell>
          <cell r="V218">
            <v>0</v>
          </cell>
          <cell r="W218">
            <v>0</v>
          </cell>
          <cell r="Y218">
            <v>0</v>
          </cell>
          <cell r="Z218">
            <v>0</v>
          </cell>
          <cell r="AA218">
            <v>0</v>
          </cell>
          <cell r="AB218">
            <v>0</v>
          </cell>
          <cell r="AC218">
            <v>0</v>
          </cell>
          <cell r="AD218">
            <v>0</v>
          </cell>
          <cell r="AE218">
            <v>0</v>
          </cell>
          <cell r="AF218">
            <v>0</v>
          </cell>
          <cell r="AL218">
            <v>1</v>
          </cell>
          <cell r="AQ218">
            <v>1</v>
          </cell>
        </row>
        <row r="219">
          <cell r="A219" t="str">
            <v>2.1.7.8</v>
          </cell>
          <cell r="B219" t="str">
            <v>Endcap local support system testing</v>
          </cell>
        </row>
        <row r="220">
          <cell r="A220" t="str">
            <v>2.1.7.8.a</v>
          </cell>
          <cell r="B220" t="str">
            <v>System setup (no cooling plant)</v>
          </cell>
          <cell r="C220" t="str">
            <v>ECTESTSETUP</v>
          </cell>
          <cell r="D220" t="str">
            <v>Custom</v>
          </cell>
          <cell r="E220" t="str">
            <v>Any</v>
          </cell>
          <cell r="H220">
            <v>2</v>
          </cell>
          <cell r="K220" t="str">
            <v>One</v>
          </cell>
          <cell r="M220">
            <v>1</v>
          </cell>
          <cell r="O220">
            <v>0</v>
          </cell>
          <cell r="P220">
            <v>0</v>
          </cell>
          <cell r="Q220">
            <v>0</v>
          </cell>
          <cell r="R220">
            <v>0</v>
          </cell>
          <cell r="T220">
            <v>0</v>
          </cell>
          <cell r="U220">
            <v>0</v>
          </cell>
          <cell r="V220">
            <v>0</v>
          </cell>
          <cell r="W220">
            <v>0</v>
          </cell>
          <cell r="X220" t="str">
            <v>All</v>
          </cell>
          <cell r="Y220">
            <v>2</v>
          </cell>
          <cell r="Z220">
            <v>0</v>
          </cell>
          <cell r="AA220">
            <v>2</v>
          </cell>
          <cell r="AB220">
            <v>2</v>
          </cell>
          <cell r="AC220">
            <v>0</v>
          </cell>
          <cell r="AD220">
            <v>0</v>
          </cell>
          <cell r="AE220">
            <v>0</v>
          </cell>
          <cell r="AF220">
            <v>0</v>
          </cell>
          <cell r="AJ220">
            <v>0.7</v>
          </cell>
          <cell r="AK220">
            <v>0.3</v>
          </cell>
          <cell r="AQ220">
            <v>1</v>
          </cell>
        </row>
        <row r="221">
          <cell r="A221" t="str">
            <v>2.1.7.8.b</v>
          </cell>
          <cell r="B221" t="str">
            <v>Consumables</v>
          </cell>
          <cell r="C221" t="str">
            <v>ECTESTCONS</v>
          </cell>
          <cell r="D221" t="str">
            <v>Custom</v>
          </cell>
          <cell r="E221" t="str">
            <v>Any</v>
          </cell>
          <cell r="H221">
            <v>1</v>
          </cell>
          <cell r="K221" t="str">
            <v>One</v>
          </cell>
          <cell r="M221">
            <v>1</v>
          </cell>
          <cell r="O221">
            <v>0</v>
          </cell>
          <cell r="P221">
            <v>0</v>
          </cell>
          <cell r="Q221">
            <v>0</v>
          </cell>
          <cell r="R221">
            <v>0</v>
          </cell>
          <cell r="T221">
            <v>0</v>
          </cell>
          <cell r="U221">
            <v>0</v>
          </cell>
          <cell r="V221">
            <v>0</v>
          </cell>
          <cell r="W221">
            <v>0</v>
          </cell>
          <cell r="X221" t="str">
            <v>All</v>
          </cell>
          <cell r="Y221">
            <v>1</v>
          </cell>
          <cell r="Z221">
            <v>0</v>
          </cell>
          <cell r="AA221">
            <v>1</v>
          </cell>
          <cell r="AB221">
            <v>1</v>
          </cell>
          <cell r="AC221">
            <v>0</v>
          </cell>
          <cell r="AD221">
            <v>0</v>
          </cell>
          <cell r="AE221">
            <v>0</v>
          </cell>
          <cell r="AF221">
            <v>0</v>
          </cell>
          <cell r="AJ221">
            <v>0.5</v>
          </cell>
          <cell r="AK221">
            <v>0.5</v>
          </cell>
          <cell r="AQ221">
            <v>1</v>
          </cell>
        </row>
        <row r="222">
          <cell r="A222" t="str">
            <v>2.1.7.8.c</v>
          </cell>
          <cell r="B222" t="str">
            <v>Equipement for welding</v>
          </cell>
          <cell r="C222" t="str">
            <v>ECTESTWELD</v>
          </cell>
          <cell r="D222" t="str">
            <v>Custom</v>
          </cell>
          <cell r="E222" t="str">
            <v>Any</v>
          </cell>
          <cell r="H222">
            <v>1</v>
          </cell>
          <cell r="K222" t="str">
            <v>One</v>
          </cell>
          <cell r="M222">
            <v>1</v>
          </cell>
          <cell r="O222">
            <v>0</v>
          </cell>
          <cell r="P222">
            <v>0</v>
          </cell>
          <cell r="Q222">
            <v>0</v>
          </cell>
          <cell r="R222">
            <v>0</v>
          </cell>
          <cell r="T222">
            <v>0</v>
          </cell>
          <cell r="U222">
            <v>0</v>
          </cell>
          <cell r="V222">
            <v>0</v>
          </cell>
          <cell r="W222">
            <v>0</v>
          </cell>
          <cell r="X222" t="str">
            <v>All</v>
          </cell>
          <cell r="Y222">
            <v>1</v>
          </cell>
          <cell r="Z222">
            <v>0</v>
          </cell>
          <cell r="AA222">
            <v>1</v>
          </cell>
          <cell r="AB222">
            <v>1</v>
          </cell>
          <cell r="AC222">
            <v>0</v>
          </cell>
          <cell r="AD222">
            <v>0</v>
          </cell>
          <cell r="AE222">
            <v>0</v>
          </cell>
          <cell r="AF222">
            <v>0</v>
          </cell>
          <cell r="AK222">
            <v>1</v>
          </cell>
          <cell r="AQ222">
            <v>1</v>
          </cell>
        </row>
        <row r="223">
          <cell r="A223" t="str">
            <v>2.1.7.9</v>
          </cell>
          <cell r="B223" t="str">
            <v>12.5% or slice system test in SR1</v>
          </cell>
        </row>
        <row r="224">
          <cell r="A224" t="str">
            <v>2.1.7.9.a</v>
          </cell>
          <cell r="B224" t="str">
            <v>Piping and cabling</v>
          </cell>
          <cell r="C224" t="str">
            <v>SLICECABLING</v>
          </cell>
          <cell r="D224" t="str">
            <v>Custom</v>
          </cell>
          <cell r="E224" t="str">
            <v>Any</v>
          </cell>
          <cell r="I224">
            <v>1</v>
          </cell>
          <cell r="K224" t="str">
            <v>One</v>
          </cell>
          <cell r="M224">
            <v>1</v>
          </cell>
          <cell r="O224">
            <v>0</v>
          </cell>
          <cell r="P224">
            <v>0</v>
          </cell>
          <cell r="Q224">
            <v>0</v>
          </cell>
          <cell r="R224">
            <v>0</v>
          </cell>
          <cell r="T224">
            <v>0</v>
          </cell>
          <cell r="U224">
            <v>0</v>
          </cell>
          <cell r="V224">
            <v>0</v>
          </cell>
          <cell r="W224">
            <v>0</v>
          </cell>
          <cell r="Y224">
            <v>0</v>
          </cell>
          <cell r="Z224">
            <v>0</v>
          </cell>
          <cell r="AA224">
            <v>0</v>
          </cell>
          <cell r="AB224">
            <v>0</v>
          </cell>
          <cell r="AC224">
            <v>1</v>
          </cell>
          <cell r="AD224">
            <v>0</v>
          </cell>
          <cell r="AE224">
            <v>1</v>
          </cell>
          <cell r="AF224">
            <v>1</v>
          </cell>
          <cell r="AM224">
            <v>1</v>
          </cell>
          <cell r="AQ224">
            <v>1</v>
          </cell>
        </row>
        <row r="225">
          <cell r="A225" t="str">
            <v>2.1.7.9.b</v>
          </cell>
          <cell r="B225" t="str">
            <v>Test chamber</v>
          </cell>
          <cell r="C225" t="str">
            <v xml:space="preserve">   </v>
          </cell>
          <cell r="M225">
            <v>1</v>
          </cell>
          <cell r="O225">
            <v>0</v>
          </cell>
          <cell r="P225">
            <v>0</v>
          </cell>
          <cell r="Q225">
            <v>0</v>
          </cell>
          <cell r="R225">
            <v>0</v>
          </cell>
          <cell r="T225">
            <v>0</v>
          </cell>
          <cell r="U225">
            <v>0</v>
          </cell>
          <cell r="V225">
            <v>0</v>
          </cell>
          <cell r="W225">
            <v>0</v>
          </cell>
          <cell r="Y225">
            <v>0</v>
          </cell>
          <cell r="Z225">
            <v>0</v>
          </cell>
          <cell r="AA225">
            <v>0</v>
          </cell>
          <cell r="AB225">
            <v>0</v>
          </cell>
          <cell r="AC225">
            <v>0</v>
          </cell>
          <cell r="AD225">
            <v>0</v>
          </cell>
          <cell r="AE225">
            <v>0</v>
          </cell>
          <cell r="AF225">
            <v>0</v>
          </cell>
          <cell r="AM225">
            <v>1</v>
          </cell>
          <cell r="AQ225">
            <v>1</v>
          </cell>
        </row>
        <row r="226">
          <cell r="A226" t="str">
            <v>2.1.7.9.c</v>
          </cell>
          <cell r="B226" t="str">
            <v>Consumables</v>
          </cell>
          <cell r="C226" t="str">
            <v>SLICECONS</v>
          </cell>
          <cell r="D226" t="str">
            <v>Custom</v>
          </cell>
          <cell r="E226" t="str">
            <v>Any</v>
          </cell>
          <cell r="I226">
            <v>1</v>
          </cell>
          <cell r="K226" t="str">
            <v>One</v>
          </cell>
          <cell r="M226">
            <v>1</v>
          </cell>
          <cell r="O226">
            <v>0</v>
          </cell>
          <cell r="P226">
            <v>0</v>
          </cell>
          <cell r="Q226">
            <v>0</v>
          </cell>
          <cell r="R226">
            <v>0</v>
          </cell>
          <cell r="T226">
            <v>0</v>
          </cell>
          <cell r="U226">
            <v>0</v>
          </cell>
          <cell r="V226">
            <v>0</v>
          </cell>
          <cell r="W226">
            <v>0</v>
          </cell>
          <cell r="Y226">
            <v>0</v>
          </cell>
          <cell r="Z226">
            <v>0</v>
          </cell>
          <cell r="AA226">
            <v>0</v>
          </cell>
          <cell r="AB226">
            <v>0</v>
          </cell>
          <cell r="AC226">
            <v>1</v>
          </cell>
          <cell r="AD226">
            <v>0</v>
          </cell>
          <cell r="AE226">
            <v>1</v>
          </cell>
          <cell r="AF226">
            <v>1</v>
          </cell>
          <cell r="AM226">
            <v>1</v>
          </cell>
          <cell r="AQ226">
            <v>1</v>
          </cell>
        </row>
        <row r="227">
          <cell r="A227" t="str">
            <v>2.1.7.9.d</v>
          </cell>
          <cell r="B227" t="str">
            <v>Connection of services up to PP1</v>
          </cell>
          <cell r="C227" t="str">
            <v>SLICESERVICES</v>
          </cell>
          <cell r="D227" t="str">
            <v>Custom</v>
          </cell>
          <cell r="E227" t="str">
            <v>Any</v>
          </cell>
          <cell r="I227">
            <v>1</v>
          </cell>
          <cell r="K227" t="str">
            <v>One</v>
          </cell>
          <cell r="M227">
            <v>1</v>
          </cell>
          <cell r="O227">
            <v>0</v>
          </cell>
          <cell r="P227">
            <v>0</v>
          </cell>
          <cell r="Q227">
            <v>0</v>
          </cell>
          <cell r="R227">
            <v>0</v>
          </cell>
          <cell r="T227">
            <v>0</v>
          </cell>
          <cell r="U227">
            <v>0</v>
          </cell>
          <cell r="V227">
            <v>0</v>
          </cell>
          <cell r="W227">
            <v>0</v>
          </cell>
          <cell r="Y227">
            <v>0</v>
          </cell>
          <cell r="Z227">
            <v>0</v>
          </cell>
          <cell r="AA227">
            <v>0</v>
          </cell>
          <cell r="AB227">
            <v>0</v>
          </cell>
          <cell r="AC227">
            <v>1</v>
          </cell>
          <cell r="AD227">
            <v>0</v>
          </cell>
          <cell r="AE227">
            <v>1</v>
          </cell>
          <cell r="AF227">
            <v>1</v>
          </cell>
          <cell r="AM227">
            <v>1</v>
          </cell>
          <cell r="AQ227">
            <v>1</v>
          </cell>
        </row>
        <row r="228">
          <cell r="A228" t="str">
            <v>2.1.7.10</v>
          </cell>
          <cell r="B228" t="str">
            <v>DAQ for test setups</v>
          </cell>
        </row>
        <row r="229">
          <cell r="A229" t="str">
            <v>2.1.7.10.a</v>
          </cell>
          <cell r="B229" t="str">
            <v>Readout for the slice test if FELIX not available</v>
          </cell>
          <cell r="C229" t="str">
            <v xml:space="preserve">   </v>
          </cell>
          <cell r="M229">
            <v>1</v>
          </cell>
          <cell r="O229">
            <v>0</v>
          </cell>
          <cell r="P229">
            <v>0</v>
          </cell>
          <cell r="Q229">
            <v>0</v>
          </cell>
          <cell r="R229">
            <v>0</v>
          </cell>
          <cell r="T229">
            <v>0</v>
          </cell>
          <cell r="U229">
            <v>0</v>
          </cell>
          <cell r="V229">
            <v>0</v>
          </cell>
          <cell r="W229">
            <v>0</v>
          </cell>
          <cell r="Y229">
            <v>0</v>
          </cell>
          <cell r="Z229">
            <v>0</v>
          </cell>
          <cell r="AA229">
            <v>0</v>
          </cell>
          <cell r="AB229">
            <v>0</v>
          </cell>
          <cell r="AC229">
            <v>0</v>
          </cell>
          <cell r="AD229">
            <v>0</v>
          </cell>
          <cell r="AE229">
            <v>0</v>
          </cell>
          <cell r="AF229">
            <v>0</v>
          </cell>
          <cell r="AK229">
            <v>1</v>
          </cell>
          <cell r="AQ229">
            <v>1</v>
          </cell>
        </row>
        <row r="230">
          <cell r="A230" t="str">
            <v>2.1.7.10.b</v>
          </cell>
          <cell r="B230" t="str">
            <v>Transportation from institutes</v>
          </cell>
          <cell r="C230" t="str">
            <v>SLICEDAQTRANSP</v>
          </cell>
          <cell r="D230" t="str">
            <v>Custom</v>
          </cell>
          <cell r="E230" t="str">
            <v>Any</v>
          </cell>
          <cell r="F230">
            <v>1</v>
          </cell>
          <cell r="G230">
            <v>1</v>
          </cell>
          <cell r="H230">
            <v>1</v>
          </cell>
          <cell r="K230" t="str">
            <v>One</v>
          </cell>
          <cell r="M230">
            <v>1</v>
          </cell>
          <cell r="N230" t="str">
            <v>All</v>
          </cell>
          <cell r="O230">
            <v>1</v>
          </cell>
          <cell r="P230">
            <v>0</v>
          </cell>
          <cell r="Q230">
            <v>1</v>
          </cell>
          <cell r="R230">
            <v>1</v>
          </cell>
          <cell r="S230" t="str">
            <v>All</v>
          </cell>
          <cell r="T230">
            <v>1</v>
          </cell>
          <cell r="U230">
            <v>0</v>
          </cell>
          <cell r="V230">
            <v>1</v>
          </cell>
          <cell r="W230">
            <v>1</v>
          </cell>
          <cell r="X230" t="str">
            <v>All</v>
          </cell>
          <cell r="Y230">
            <v>1</v>
          </cell>
          <cell r="Z230">
            <v>0</v>
          </cell>
          <cell r="AA230">
            <v>1</v>
          </cell>
          <cell r="AB230">
            <v>1</v>
          </cell>
          <cell r="AC230">
            <v>0</v>
          </cell>
          <cell r="AD230">
            <v>0</v>
          </cell>
          <cell r="AE230">
            <v>0</v>
          </cell>
          <cell r="AF230">
            <v>0</v>
          </cell>
          <cell r="AL230">
            <v>1</v>
          </cell>
          <cell r="AQ230">
            <v>1</v>
          </cell>
        </row>
        <row r="231">
          <cell r="A231" t="str">
            <v>2.1.8</v>
          </cell>
          <cell r="B231" t="str">
            <v>Off-detector electronics</v>
          </cell>
        </row>
        <row r="232">
          <cell r="A232" t="str">
            <v>2.1.8.1</v>
          </cell>
          <cell r="B232" t="str">
            <v>LV (Modules – Opto)</v>
          </cell>
        </row>
        <row r="233">
          <cell r="A233" t="str">
            <v>2.1.8.1.1</v>
          </cell>
          <cell r="B233" t="str">
            <v>LV power supplies for modules</v>
          </cell>
          <cell r="C233" t="str">
            <v>PSLV</v>
          </cell>
          <cell r="D233" t="str">
            <v>Power Chains</v>
          </cell>
          <cell r="E233" t="str">
            <v>Any</v>
          </cell>
          <cell r="K233" t="str">
            <v>One</v>
          </cell>
          <cell r="M233">
            <v>1</v>
          </cell>
          <cell r="N233" t="str">
            <v>All</v>
          </cell>
          <cell r="O233">
            <v>172</v>
          </cell>
          <cell r="P233">
            <v>6.88</v>
          </cell>
          <cell r="Q233">
            <v>172</v>
          </cell>
          <cell r="R233">
            <v>179</v>
          </cell>
          <cell r="S233" t="str">
            <v>All</v>
          </cell>
          <cell r="T233">
            <v>480</v>
          </cell>
          <cell r="U233">
            <v>19.2</v>
          </cell>
          <cell r="V233">
            <v>480</v>
          </cell>
          <cell r="W233">
            <v>500</v>
          </cell>
          <cell r="X233" t="str">
            <v>All</v>
          </cell>
          <cell r="Y233">
            <v>216</v>
          </cell>
          <cell r="Z233">
            <v>8.64</v>
          </cell>
          <cell r="AA233">
            <v>216</v>
          </cell>
          <cell r="AB233">
            <v>225</v>
          </cell>
          <cell r="AC233">
            <v>0</v>
          </cell>
          <cell r="AD233">
            <v>0</v>
          </cell>
          <cell r="AE233">
            <v>0</v>
          </cell>
          <cell r="AF233">
            <v>0</v>
          </cell>
          <cell r="AJ233">
            <v>0.04</v>
          </cell>
          <cell r="AL233">
            <v>0.09</v>
          </cell>
          <cell r="AM233">
            <v>0.87</v>
          </cell>
          <cell r="AQ233">
            <v>1</v>
          </cell>
        </row>
        <row r="234">
          <cell r="A234" t="str">
            <v>2.1.8.1.2</v>
          </cell>
          <cell r="B234" t="str">
            <v>Power supplies for optoboards</v>
          </cell>
          <cell r="C234" t="str">
            <v>PSOPTO</v>
          </cell>
          <cell r="D234" t="str">
            <v>Opto Boards</v>
          </cell>
          <cell r="E234" t="str">
            <v>Any</v>
          </cell>
          <cell r="K234" t="str">
            <v>One</v>
          </cell>
          <cell r="M234">
            <v>1</v>
          </cell>
          <cell r="N234" t="str">
            <v>All</v>
          </cell>
          <cell r="O234">
            <v>200</v>
          </cell>
          <cell r="P234">
            <v>7.9</v>
          </cell>
          <cell r="Q234">
            <v>200</v>
          </cell>
          <cell r="R234">
            <v>416</v>
          </cell>
          <cell r="S234" t="str">
            <v>All</v>
          </cell>
          <cell r="T234">
            <v>440</v>
          </cell>
          <cell r="U234">
            <v>17.38</v>
          </cell>
          <cell r="V234">
            <v>440</v>
          </cell>
          <cell r="W234">
            <v>915</v>
          </cell>
          <cell r="X234" t="str">
            <v>All</v>
          </cell>
          <cell r="Y234">
            <v>256</v>
          </cell>
          <cell r="Z234">
            <v>10.112</v>
          </cell>
          <cell r="AA234">
            <v>256</v>
          </cell>
          <cell r="AB234">
            <v>533</v>
          </cell>
          <cell r="AC234">
            <v>0</v>
          </cell>
          <cell r="AD234">
            <v>0</v>
          </cell>
          <cell r="AE234">
            <v>0</v>
          </cell>
          <cell r="AF234">
            <v>0</v>
          </cell>
          <cell r="AJ234">
            <v>0.04</v>
          </cell>
          <cell r="AK234" t="str">
            <v xml:space="preserve"> </v>
          </cell>
          <cell r="AL234">
            <v>0.09</v>
          </cell>
          <cell r="AM234">
            <v>0.87</v>
          </cell>
          <cell r="AQ234">
            <v>1</v>
          </cell>
        </row>
        <row r="235">
          <cell r="A235" t="str">
            <v>2.1.8.2</v>
          </cell>
          <cell r="B235" t="str">
            <v>HV</v>
          </cell>
        </row>
        <row r="236">
          <cell r="A236" t="str">
            <v>2.1.8.2.1</v>
          </cell>
          <cell r="B236" t="str">
            <v>HV power supplies</v>
          </cell>
          <cell r="C236" t="str">
            <v>PSHV</v>
          </cell>
          <cell r="D236" t="str">
            <v>Power chains</v>
          </cell>
          <cell r="E236" t="str">
            <v>Any</v>
          </cell>
          <cell r="K236" t="str">
            <v>One</v>
          </cell>
          <cell r="M236">
            <v>1</v>
          </cell>
          <cell r="N236" t="str">
            <v>All</v>
          </cell>
          <cell r="O236">
            <v>172</v>
          </cell>
          <cell r="P236">
            <v>6.88</v>
          </cell>
          <cell r="Q236">
            <v>172</v>
          </cell>
          <cell r="R236">
            <v>179</v>
          </cell>
          <cell r="S236" t="str">
            <v>All</v>
          </cell>
          <cell r="T236">
            <v>480</v>
          </cell>
          <cell r="U236">
            <v>19.2</v>
          </cell>
          <cell r="V236">
            <v>480</v>
          </cell>
          <cell r="W236">
            <v>500</v>
          </cell>
          <cell r="X236" t="str">
            <v>All</v>
          </cell>
          <cell r="Y236">
            <v>216</v>
          </cell>
          <cell r="Z236">
            <v>8.64</v>
          </cell>
          <cell r="AA236">
            <v>216</v>
          </cell>
          <cell r="AB236">
            <v>225</v>
          </cell>
          <cell r="AC236">
            <v>0</v>
          </cell>
          <cell r="AD236">
            <v>0</v>
          </cell>
          <cell r="AE236">
            <v>0</v>
          </cell>
          <cell r="AF236">
            <v>0</v>
          </cell>
          <cell r="AG236">
            <v>0</v>
          </cell>
          <cell r="AH236">
            <v>0</v>
          </cell>
          <cell r="AI236">
            <v>0</v>
          </cell>
          <cell r="AJ236">
            <v>0.04</v>
          </cell>
          <cell r="AK236">
            <v>0</v>
          </cell>
          <cell r="AL236">
            <v>0.09</v>
          </cell>
          <cell r="AM236">
            <v>0.87</v>
          </cell>
          <cell r="AN236">
            <v>0</v>
          </cell>
          <cell r="AO236">
            <v>0</v>
          </cell>
          <cell r="AP236">
            <v>0</v>
          </cell>
          <cell r="AQ236">
            <v>1</v>
          </cell>
        </row>
        <row r="237">
          <cell r="A237" t="str">
            <v>2.1.8.3</v>
          </cell>
          <cell r="B237" t="str">
            <v>DCS</v>
          </cell>
        </row>
        <row r="238">
          <cell r="A238" t="str">
            <v>2.1.8.3.1</v>
          </cell>
          <cell r="B238" t="str">
            <v>DCS Aux powersupplies</v>
          </cell>
          <cell r="C238" t="str">
            <v>PSDCSAUX</v>
          </cell>
          <cell r="D238" t="str">
            <v>Power chains</v>
          </cell>
          <cell r="E238" t="str">
            <v>Any</v>
          </cell>
          <cell r="K238" t="str">
            <v>One</v>
          </cell>
          <cell r="M238">
            <v>1</v>
          </cell>
          <cell r="N238" t="str">
            <v>All</v>
          </cell>
          <cell r="O238">
            <v>172</v>
          </cell>
          <cell r="P238">
            <v>6.88</v>
          </cell>
          <cell r="Q238">
            <v>172</v>
          </cell>
          <cell r="R238">
            <v>358</v>
          </cell>
          <cell r="S238" t="str">
            <v>All</v>
          </cell>
          <cell r="T238">
            <v>480</v>
          </cell>
          <cell r="U238">
            <v>19.2</v>
          </cell>
          <cell r="V238">
            <v>480</v>
          </cell>
          <cell r="W238">
            <v>999</v>
          </cell>
          <cell r="X238" t="str">
            <v>All</v>
          </cell>
          <cell r="Y238">
            <v>216</v>
          </cell>
          <cell r="Z238">
            <v>8.64</v>
          </cell>
          <cell r="AA238">
            <v>216</v>
          </cell>
          <cell r="AB238">
            <v>450</v>
          </cell>
          <cell r="AC238">
            <v>0</v>
          </cell>
          <cell r="AD238">
            <v>0</v>
          </cell>
          <cell r="AE238">
            <v>0</v>
          </cell>
          <cell r="AF238">
            <v>0</v>
          </cell>
          <cell r="AJ238">
            <v>0.04</v>
          </cell>
          <cell r="AL238">
            <v>0.09</v>
          </cell>
          <cell r="AM238">
            <v>0.87</v>
          </cell>
          <cell r="AQ238">
            <v>1</v>
          </cell>
        </row>
        <row r="239">
          <cell r="A239" t="str">
            <v>2.1.8.3.2</v>
          </cell>
          <cell r="B239" t="str">
            <v>Pixel DCS infrastructure</v>
          </cell>
          <cell r="C239" t="str">
            <v>DCSINFRASTRUCTURE</v>
          </cell>
          <cell r="D239" t="str">
            <v>Custom</v>
          </cell>
          <cell r="E239" t="str">
            <v>Any</v>
          </cell>
          <cell r="I239">
            <v>50</v>
          </cell>
          <cell r="K239" t="str">
            <v>One</v>
          </cell>
          <cell r="M239">
            <v>1</v>
          </cell>
          <cell r="O239">
            <v>0</v>
          </cell>
          <cell r="P239">
            <v>0</v>
          </cell>
          <cell r="Q239">
            <v>0</v>
          </cell>
          <cell r="R239">
            <v>0</v>
          </cell>
          <cell r="T239">
            <v>0</v>
          </cell>
          <cell r="U239">
            <v>0</v>
          </cell>
          <cell r="V239">
            <v>0</v>
          </cell>
          <cell r="W239">
            <v>0</v>
          </cell>
          <cell r="Y239">
            <v>0</v>
          </cell>
          <cell r="Z239">
            <v>0</v>
          </cell>
          <cell r="AA239">
            <v>0</v>
          </cell>
          <cell r="AB239">
            <v>0</v>
          </cell>
          <cell r="AC239">
            <v>50</v>
          </cell>
          <cell r="AD239">
            <v>0</v>
          </cell>
          <cell r="AE239">
            <v>50</v>
          </cell>
          <cell r="AF239">
            <v>50</v>
          </cell>
          <cell r="AJ239">
            <v>0.04</v>
          </cell>
          <cell r="AL239">
            <v>0.09</v>
          </cell>
          <cell r="AM239">
            <v>0.87</v>
          </cell>
          <cell r="AQ239">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ixel Cost"/>
      <sheetName val="CERN"/>
      <sheetName val="Czech Republic"/>
      <sheetName val="IN2P3"/>
      <sheetName val="CEA"/>
      <sheetName val="BMBF"/>
      <sheetName val="MP"/>
      <sheetName val="Italy"/>
      <sheetName val="Japan"/>
      <sheetName val="Netherlands"/>
      <sheetName val="Norway"/>
      <sheetName val="Russia"/>
      <sheetName val="Spain"/>
      <sheetName val="Switxerland"/>
      <sheetName val="UK"/>
      <sheetName val="US"/>
      <sheetName val="Round 2"/>
      <sheetName val="Round 3"/>
    </sheetNames>
    <sheetDataSet>
      <sheetData sheetId="0">
        <row r="7">
          <cell r="A7" t="str">
            <v>2.1.1.1</v>
          </cell>
          <cell r="B7" t="str">
            <v>Pixel Planar Sensors</v>
          </cell>
          <cell r="C7">
            <v>1087.1974139970503</v>
          </cell>
          <cell r="D7">
            <v>3719.7369948017113</v>
          </cell>
          <cell r="E7">
            <v>1913.0100847531207</v>
          </cell>
          <cell r="F7">
            <v>0</v>
          </cell>
          <cell r="G7">
            <v>6719.9444935518823</v>
          </cell>
          <cell r="H7" t="str">
            <v>2.1.1.1</v>
          </cell>
          <cell r="I7">
            <v>6719.9444935518823</v>
          </cell>
        </row>
        <row r="8">
          <cell r="A8" t="str">
            <v>2.1.1.2.2 a</v>
          </cell>
          <cell r="B8" t="str">
            <v>3D single</v>
          </cell>
          <cell r="C8">
            <v>225.14129402545325</v>
          </cell>
          <cell r="D8">
            <v>0</v>
          </cell>
          <cell r="E8">
            <v>0</v>
          </cell>
          <cell r="F8">
            <v>0</v>
          </cell>
          <cell r="G8">
            <v>225.14129402545325</v>
          </cell>
          <cell r="H8" t="str">
            <v>2.1.1.2.2 a</v>
          </cell>
        </row>
        <row r="9">
          <cell r="A9" t="str">
            <v>2.1.1.2.2 b</v>
          </cell>
          <cell r="B9" t="str">
            <v>3D dual</v>
          </cell>
          <cell r="C9">
            <v>168.85597051908994</v>
          </cell>
          <cell r="D9">
            <v>0</v>
          </cell>
          <cell r="E9">
            <v>0</v>
          </cell>
          <cell r="F9">
            <v>0</v>
          </cell>
          <cell r="G9">
            <v>168.85597051908994</v>
          </cell>
          <cell r="H9" t="str">
            <v>2.1.1.2.2 b</v>
          </cell>
        </row>
        <row r="10">
          <cell r="A10" t="str">
            <v>2.1.1.2.2 c</v>
          </cell>
          <cell r="B10" t="str">
            <v>3D quad</v>
          </cell>
          <cell r="C10">
            <v>225.14129402545325</v>
          </cell>
          <cell r="D10">
            <v>0</v>
          </cell>
          <cell r="E10">
            <v>0</v>
          </cell>
          <cell r="F10">
            <v>0</v>
          </cell>
          <cell r="G10">
            <v>225.14129402545325</v>
          </cell>
          <cell r="H10" t="str">
            <v>2.1.1.2.2 c</v>
          </cell>
        </row>
        <row r="11">
          <cell r="A11" t="str">
            <v>2.1.1.2</v>
          </cell>
          <cell r="B11" t="str">
            <v>Pixel 3D sensors</v>
          </cell>
          <cell r="C11">
            <v>619.13855856999646</v>
          </cell>
          <cell r="D11">
            <v>0</v>
          </cell>
          <cell r="E11">
            <v>0</v>
          </cell>
          <cell r="F11">
            <v>0</v>
          </cell>
          <cell r="G11">
            <v>619.13855856999646</v>
          </cell>
          <cell r="H11" t="str">
            <v>2.1.1.2</v>
          </cell>
          <cell r="I11">
            <v>619.13855856999646</v>
          </cell>
        </row>
        <row r="12">
          <cell r="A12" t="str">
            <v>2.1.1.x.1</v>
          </cell>
          <cell r="B12" t="str">
            <v>CMOS Sensor Masks</v>
          </cell>
          <cell r="C12">
            <v>0</v>
          </cell>
          <cell r="D12">
            <v>0</v>
          </cell>
          <cell r="E12">
            <v>0</v>
          </cell>
          <cell r="F12">
            <v>0</v>
          </cell>
          <cell r="G12">
            <v>0</v>
          </cell>
          <cell r="H12" t="str">
            <v>2.1.1.x.1</v>
          </cell>
          <cell r="I12">
            <v>0</v>
          </cell>
        </row>
        <row r="13">
          <cell r="A13" t="str">
            <v>2.1.1.x.2</v>
          </cell>
          <cell r="B13" t="str">
            <v>CMOS Sensor Wafers</v>
          </cell>
          <cell r="C13">
            <v>0</v>
          </cell>
          <cell r="D13">
            <v>0</v>
          </cell>
          <cell r="E13">
            <v>0</v>
          </cell>
          <cell r="F13">
            <v>0</v>
          </cell>
          <cell r="G13">
            <v>0</v>
          </cell>
          <cell r="H13" t="str">
            <v>2.1.1.x.2</v>
          </cell>
          <cell r="I13">
            <v>0</v>
          </cell>
        </row>
        <row r="14">
          <cell r="A14" t="str">
            <v>2.1.1.x.3</v>
          </cell>
          <cell r="B14" t="str">
            <v>CMOS Sensor Probing</v>
          </cell>
          <cell r="C14">
            <v>0</v>
          </cell>
          <cell r="D14">
            <v>0</v>
          </cell>
          <cell r="E14">
            <v>0</v>
          </cell>
          <cell r="F14">
            <v>0</v>
          </cell>
          <cell r="G14">
            <v>0</v>
          </cell>
          <cell r="H14" t="str">
            <v>2.1.1.x.3</v>
          </cell>
          <cell r="I14">
            <v>0</v>
          </cell>
        </row>
        <row r="15">
          <cell r="A15" t="str">
            <v>2.1.1.x</v>
          </cell>
          <cell r="B15" t="str">
            <v>CMOS sensors</v>
          </cell>
          <cell r="C15">
            <v>0</v>
          </cell>
          <cell r="D15">
            <v>0</v>
          </cell>
          <cell r="E15">
            <v>0</v>
          </cell>
          <cell r="F15">
            <v>0</v>
          </cell>
          <cell r="G15">
            <v>0</v>
          </cell>
          <cell r="H15" t="str">
            <v>2.1.1.x</v>
          </cell>
          <cell r="I15">
            <v>0</v>
          </cell>
        </row>
        <row r="16">
          <cell r="A16" t="str">
            <v>2.1.1</v>
          </cell>
          <cell r="B16" t="str">
            <v>Pixel Sensors</v>
          </cell>
          <cell r="C16">
            <v>1706.3359725670466</v>
          </cell>
          <cell r="D16">
            <v>3719.7369948017113</v>
          </cell>
          <cell r="E16">
            <v>1913.0100847531207</v>
          </cell>
          <cell r="F16">
            <v>0</v>
          </cell>
          <cell r="G16">
            <v>7339.0830521218786</v>
          </cell>
          <cell r="H16" t="str">
            <v>2.1.1</v>
          </cell>
          <cell r="I16">
            <v>7339.0830521218795</v>
          </cell>
        </row>
        <row r="17">
          <cell r="A17" t="str">
            <v>2.1.2.1.1</v>
          </cell>
          <cell r="B17" t="str">
            <v>ITkPix-v1 Enginering Run</v>
          </cell>
          <cell r="C17">
            <v>0</v>
          </cell>
          <cell r="D17">
            <v>0</v>
          </cell>
          <cell r="E17">
            <v>0</v>
          </cell>
          <cell r="F17">
            <v>834</v>
          </cell>
          <cell r="G17">
            <v>834</v>
          </cell>
          <cell r="H17" t="str">
            <v>2.1.2.1.1</v>
          </cell>
          <cell r="I17">
            <v>0</v>
          </cell>
        </row>
        <row r="18">
          <cell r="A18" t="str">
            <v>2.1.2.1.2</v>
          </cell>
          <cell r="B18" t="str">
            <v>ITkPix-v1 wafers</v>
          </cell>
          <cell r="C18">
            <v>37.571409836065577</v>
          </cell>
          <cell r="D18">
            <v>104.05114754098359</v>
          </cell>
          <cell r="E18">
            <v>53.673442622950823</v>
          </cell>
          <cell r="F18">
            <v>73.954000000000036</v>
          </cell>
          <cell r="G18">
            <v>269.25</v>
          </cell>
          <cell r="H18" t="str">
            <v>2.1.2.1.2</v>
          </cell>
          <cell r="I18">
            <v>195.29599999999999</v>
          </cell>
        </row>
        <row r="19">
          <cell r="A19" t="str">
            <v>2.1.2.1.3</v>
          </cell>
          <cell r="B19" t="str">
            <v>ITkPix-v2 Engineering Run</v>
          </cell>
          <cell r="C19">
            <v>0</v>
          </cell>
          <cell r="D19">
            <v>0</v>
          </cell>
          <cell r="E19">
            <v>0</v>
          </cell>
          <cell r="F19">
            <v>809</v>
          </cell>
          <cell r="G19">
            <v>809</v>
          </cell>
          <cell r="H19" t="str">
            <v>2.1.2.1.3</v>
          </cell>
          <cell r="I19">
            <v>0</v>
          </cell>
        </row>
        <row r="20">
          <cell r="A20" t="str">
            <v>2.1.2.1.4 a</v>
          </cell>
          <cell r="B20" t="str">
            <v>ITkPix-fab wafers - 3D sing</v>
          </cell>
          <cell r="C20">
            <v>34.680489776810596</v>
          </cell>
          <cell r="D20">
            <v>0</v>
          </cell>
          <cell r="E20">
            <v>0</v>
          </cell>
          <cell r="F20">
            <v>36.312884658646468</v>
          </cell>
          <cell r="G20">
            <v>70.993374435457071</v>
          </cell>
          <cell r="H20" t="str">
            <v>2.1.2.1.4 a</v>
          </cell>
          <cell r="I20">
            <v>34.680489776810596</v>
          </cell>
        </row>
        <row r="21">
          <cell r="A21" t="str">
            <v>2.1.2.1.4 b</v>
          </cell>
          <cell r="B21" t="str">
            <v>ITkPix-fab wafers - 3D dual</v>
          </cell>
          <cell r="C21">
            <v>26.010367332607945</v>
          </cell>
          <cell r="D21">
            <v>0</v>
          </cell>
          <cell r="E21">
            <v>0</v>
          </cell>
          <cell r="F21">
            <v>0</v>
          </cell>
          <cell r="G21">
            <v>26.010367332607945</v>
          </cell>
          <cell r="H21" t="str">
            <v>2.1.2.1.4 b</v>
          </cell>
          <cell r="I21">
            <v>26.010367332607945</v>
          </cell>
        </row>
        <row r="22">
          <cell r="A22" t="str">
            <v>2.1.2.1.4 c</v>
          </cell>
          <cell r="B22" t="str">
            <v>ITkPix-fab wafers - 3D quad</v>
          </cell>
          <cell r="C22">
            <v>34.680489776810596</v>
          </cell>
          <cell r="D22">
            <v>0</v>
          </cell>
          <cell r="E22">
            <v>0</v>
          </cell>
          <cell r="F22">
            <v>0</v>
          </cell>
          <cell r="G22">
            <v>34.680489776810596</v>
          </cell>
          <cell r="H22" t="str">
            <v>2.1.2.1.4 c</v>
          </cell>
          <cell r="I22">
            <v>34.680489776810596</v>
          </cell>
        </row>
        <row r="23">
          <cell r="A23" t="str">
            <v>2.1.2.1.4 d</v>
          </cell>
          <cell r="B23" t="str">
            <v>ITkPix-fab wafers - PL 100 quad</v>
          </cell>
          <cell r="C23">
            <v>334.81394579259234</v>
          </cell>
          <cell r="D23">
            <v>0</v>
          </cell>
          <cell r="E23">
            <v>0</v>
          </cell>
          <cell r="F23">
            <v>0</v>
          </cell>
          <cell r="G23">
            <v>334.81394579259234</v>
          </cell>
          <cell r="H23" t="str">
            <v>2.1.2.1.4 d</v>
          </cell>
          <cell r="I23">
            <v>334.81394579259234</v>
          </cell>
        </row>
        <row r="24">
          <cell r="A24" t="str">
            <v>2.1.2.1.4 e</v>
          </cell>
          <cell r="B24" t="str">
            <v>ITkPix-fab wafers - PL dual</v>
          </cell>
          <cell r="C24">
            <v>0</v>
          </cell>
          <cell r="D24">
            <v>361.62659397223581</v>
          </cell>
          <cell r="E24">
            <v>0</v>
          </cell>
          <cell r="F24">
            <v>0</v>
          </cell>
          <cell r="G24">
            <v>361.62659397223581</v>
          </cell>
          <cell r="H24" t="str">
            <v>2.1.2.1.4 e</v>
          </cell>
          <cell r="I24">
            <v>361.62659397223581</v>
          </cell>
        </row>
        <row r="25">
          <cell r="A25" t="str">
            <v>2.1.2.1.4 f</v>
          </cell>
          <cell r="B25" t="str">
            <v>ITkPix-fab wafers - PL quad</v>
          </cell>
          <cell r="C25">
            <v>0</v>
          </cell>
          <cell r="D25">
            <v>781.23104512441068</v>
          </cell>
          <cell r="E25">
            <v>0</v>
          </cell>
          <cell r="F25">
            <v>0</v>
          </cell>
          <cell r="G25">
            <v>781.23104512441068</v>
          </cell>
          <cell r="H25" t="str">
            <v>2.1.2.1.4 f</v>
          </cell>
          <cell r="I25">
            <v>781.23104512441068</v>
          </cell>
        </row>
        <row r="26">
          <cell r="A26" t="str">
            <v>2.1.2.1.4 g</v>
          </cell>
          <cell r="B26" t="str">
            <v>ITkPix-fab wafers - PL quad end-cap</v>
          </cell>
          <cell r="C26">
            <v>0</v>
          </cell>
          <cell r="D26">
            <v>0</v>
          </cell>
          <cell r="E26">
            <v>587.64418356588567</v>
          </cell>
          <cell r="F26">
            <v>0</v>
          </cell>
          <cell r="G26">
            <v>587.64418356588567</v>
          </cell>
          <cell r="H26" t="str">
            <v>2.1.2.1.4 g</v>
          </cell>
          <cell r="I26">
            <v>587.64418356588567</v>
          </cell>
        </row>
        <row r="27">
          <cell r="A27" t="str">
            <v>2.1.2.1.5</v>
          </cell>
          <cell r="B27" t="str">
            <v>Printed Circuit Boards for chip testing</v>
          </cell>
          <cell r="C27">
            <v>0</v>
          </cell>
          <cell r="D27">
            <v>0</v>
          </cell>
          <cell r="E27">
            <v>0</v>
          </cell>
          <cell r="F27">
            <v>20</v>
          </cell>
          <cell r="G27">
            <v>20</v>
          </cell>
          <cell r="H27" t="str">
            <v>2.1.2.1.5</v>
          </cell>
          <cell r="I27">
            <v>0</v>
          </cell>
        </row>
        <row r="28">
          <cell r="A28" t="str">
            <v>2.1.2.1.6</v>
          </cell>
          <cell r="B28" t="str">
            <v>Probe Cards for Wafer Testing</v>
          </cell>
          <cell r="C28">
            <v>0</v>
          </cell>
          <cell r="D28">
            <v>0</v>
          </cell>
          <cell r="E28">
            <v>0</v>
          </cell>
          <cell r="F28">
            <v>30</v>
          </cell>
          <cell r="G28">
            <v>30</v>
          </cell>
          <cell r="H28" t="str">
            <v>2.1.2.1.6</v>
          </cell>
          <cell r="I28">
            <v>0</v>
          </cell>
        </row>
        <row r="29">
          <cell r="A29" t="str">
            <v>2.1.2.1.7 a</v>
          </cell>
          <cell r="B29" t="str">
            <v>Wafer shippers</v>
          </cell>
          <cell r="C29">
            <v>0</v>
          </cell>
          <cell r="D29">
            <v>0</v>
          </cell>
          <cell r="E29">
            <v>0</v>
          </cell>
          <cell r="F29">
            <v>6</v>
          </cell>
          <cell r="G29">
            <v>6</v>
          </cell>
          <cell r="H29" t="str">
            <v>2.1.2.1.7 a</v>
          </cell>
          <cell r="I29">
            <v>0</v>
          </cell>
        </row>
        <row r="30">
          <cell r="A30" t="str">
            <v>2.1.2.1.7 b</v>
          </cell>
          <cell r="B30" t="str">
            <v>Chip shippers</v>
          </cell>
          <cell r="C30">
            <v>0</v>
          </cell>
          <cell r="D30">
            <v>0</v>
          </cell>
          <cell r="E30">
            <v>0</v>
          </cell>
          <cell r="F30">
            <v>6.4</v>
          </cell>
          <cell r="G30">
            <v>6.4</v>
          </cell>
          <cell r="H30" t="str">
            <v>2.1.2.1.7 b</v>
          </cell>
          <cell r="I30">
            <v>0</v>
          </cell>
        </row>
        <row r="31">
          <cell r="A31" t="str">
            <v>2.1.2.1</v>
          </cell>
          <cell r="B31" t="str">
            <v>Front-end readout chip</v>
          </cell>
          <cell r="C31">
            <v>467.75670251488702</v>
          </cell>
          <cell r="D31">
            <v>1246.9087866376301</v>
          </cell>
          <cell r="E31">
            <v>641.31762618883647</v>
          </cell>
          <cell r="F31">
            <v>1815.6668846586467</v>
          </cell>
          <cell r="G31">
            <v>4171.6499999999996</v>
          </cell>
          <cell r="H31" t="str">
            <v>2.1.2.1</v>
          </cell>
          <cell r="I31">
            <v>2355.9831153413538</v>
          </cell>
        </row>
        <row r="32">
          <cell r="A32" t="str">
            <v>2.1.2.2.1</v>
          </cell>
          <cell r="B32" t="str">
            <v xml:space="preserve">Aggregator_V1 multi-project-wafer run </v>
          </cell>
          <cell r="C32">
            <v>0</v>
          </cell>
          <cell r="D32">
            <v>0</v>
          </cell>
          <cell r="E32">
            <v>0</v>
          </cell>
          <cell r="F32">
            <v>60</v>
          </cell>
          <cell r="G32">
            <v>60</v>
          </cell>
          <cell r="H32" t="str">
            <v>2.1.2.2.1</v>
          </cell>
          <cell r="I32">
            <v>0</v>
          </cell>
        </row>
        <row r="33">
          <cell r="A33" t="str">
            <v>2.1.2.2.2</v>
          </cell>
          <cell r="B33" t="str">
            <v xml:space="preserve">Aggregator_V2 multi-project-wafer run </v>
          </cell>
          <cell r="C33">
            <v>0</v>
          </cell>
          <cell r="D33">
            <v>0</v>
          </cell>
          <cell r="E33">
            <v>0</v>
          </cell>
          <cell r="F33">
            <v>60</v>
          </cell>
          <cell r="G33">
            <v>60</v>
          </cell>
          <cell r="H33" t="str">
            <v>2.1.2.2.2</v>
          </cell>
          <cell r="I33">
            <v>0</v>
          </cell>
        </row>
        <row r="34">
          <cell r="A34" t="str">
            <v>2.1.2.2.3</v>
          </cell>
          <cell r="B34" t="str">
            <v xml:space="preserve">Equalizer_V1 multi-project-wafer run </v>
          </cell>
          <cell r="C34">
            <v>0</v>
          </cell>
          <cell r="D34">
            <v>0</v>
          </cell>
          <cell r="E34">
            <v>0</v>
          </cell>
          <cell r="F34">
            <v>40</v>
          </cell>
          <cell r="G34">
            <v>40</v>
          </cell>
          <cell r="H34" t="str">
            <v>2.1.2.2.3</v>
          </cell>
          <cell r="I34">
            <v>0</v>
          </cell>
        </row>
        <row r="35">
          <cell r="A35" t="str">
            <v>2.1.2.2.4</v>
          </cell>
          <cell r="B35" t="str">
            <v xml:space="preserve">Equalizer_V2 multi-project-wafer run </v>
          </cell>
          <cell r="C35">
            <v>0</v>
          </cell>
          <cell r="D35">
            <v>0</v>
          </cell>
          <cell r="E35">
            <v>0</v>
          </cell>
          <cell r="F35">
            <v>40</v>
          </cell>
          <cell r="G35">
            <v>40</v>
          </cell>
          <cell r="H35" t="str">
            <v>2.1.2.2.4</v>
          </cell>
          <cell r="I35">
            <v>0</v>
          </cell>
        </row>
        <row r="36">
          <cell r="A36" t="str">
            <v>2.1.2.2.5</v>
          </cell>
          <cell r="B36" t="str">
            <v>Aggregator and Equalizer production</v>
          </cell>
          <cell r="C36">
            <v>0</v>
          </cell>
          <cell r="D36">
            <v>0</v>
          </cell>
          <cell r="E36">
            <v>0</v>
          </cell>
          <cell r="F36">
            <v>522</v>
          </cell>
          <cell r="G36">
            <v>522</v>
          </cell>
          <cell r="H36" t="str">
            <v>2.1.2.2.5</v>
          </cell>
          <cell r="I36">
            <v>0</v>
          </cell>
        </row>
        <row r="37">
          <cell r="A37" t="str">
            <v>2.1.2.2.6</v>
          </cell>
          <cell r="B37" t="str">
            <v>Testing PCBs</v>
          </cell>
          <cell r="C37">
            <v>0</v>
          </cell>
          <cell r="D37">
            <v>0</v>
          </cell>
          <cell r="E37">
            <v>0</v>
          </cell>
          <cell r="F37">
            <v>5</v>
          </cell>
          <cell r="G37">
            <v>5</v>
          </cell>
          <cell r="H37" t="str">
            <v>2.1.2.2.6</v>
          </cell>
          <cell r="I37">
            <v>0</v>
          </cell>
        </row>
        <row r="38">
          <cell r="A38" t="str">
            <v>2.1.2.2.7</v>
          </cell>
          <cell r="B38" t="str">
            <v>Probe Cards</v>
          </cell>
          <cell r="C38">
            <v>0</v>
          </cell>
          <cell r="D38">
            <v>0</v>
          </cell>
          <cell r="E38">
            <v>0</v>
          </cell>
          <cell r="F38">
            <v>6</v>
          </cell>
          <cell r="G38">
            <v>6</v>
          </cell>
          <cell r="H38" t="str">
            <v>2.1.2.2.7</v>
          </cell>
          <cell r="I38">
            <v>0</v>
          </cell>
        </row>
        <row r="39">
          <cell r="A39" t="str">
            <v>2.1.2.2</v>
          </cell>
          <cell r="B39" t="str">
            <v>Data concentrator chip</v>
          </cell>
          <cell r="C39">
            <v>0</v>
          </cell>
          <cell r="D39">
            <v>0</v>
          </cell>
          <cell r="E39">
            <v>0</v>
          </cell>
          <cell r="F39">
            <v>733</v>
          </cell>
          <cell r="G39">
            <v>733</v>
          </cell>
          <cell r="H39" t="str">
            <v>2.1.2.2</v>
          </cell>
          <cell r="I39">
            <v>0</v>
          </cell>
        </row>
        <row r="40">
          <cell r="A40" t="str">
            <v>2.1.2.3.1</v>
          </cell>
          <cell r="B40" t="str">
            <v>PSPP-v1 Engineering Run</v>
          </cell>
          <cell r="C40">
            <v>0</v>
          </cell>
          <cell r="D40">
            <v>0</v>
          </cell>
          <cell r="E40">
            <v>0</v>
          </cell>
          <cell r="F40">
            <v>300</v>
          </cell>
          <cell r="G40">
            <v>300</v>
          </cell>
          <cell r="H40" t="str">
            <v>2.1.2.3.1</v>
          </cell>
          <cell r="I40">
            <v>0</v>
          </cell>
        </row>
        <row r="41">
          <cell r="A41" t="str">
            <v>2.1.2.3.2</v>
          </cell>
          <cell r="B41" t="str">
            <v>PSPP-v1 Wafers</v>
          </cell>
          <cell r="C41">
            <v>0</v>
          </cell>
          <cell r="D41">
            <v>0</v>
          </cell>
          <cell r="E41">
            <v>0</v>
          </cell>
          <cell r="F41">
            <v>60</v>
          </cell>
          <cell r="G41">
            <v>60</v>
          </cell>
          <cell r="H41" t="str">
            <v>2.1.2.3.2</v>
          </cell>
          <cell r="I41">
            <v>0</v>
          </cell>
        </row>
        <row r="42">
          <cell r="A42" t="str">
            <v>2.1.2.3.3</v>
          </cell>
          <cell r="B42" t="str">
            <v>PSPP-v2 Engineering Run</v>
          </cell>
          <cell r="C42">
            <v>0</v>
          </cell>
          <cell r="D42">
            <v>0</v>
          </cell>
          <cell r="E42">
            <v>0</v>
          </cell>
          <cell r="F42">
            <v>0</v>
          </cell>
          <cell r="G42">
            <v>0</v>
          </cell>
          <cell r="H42" t="str">
            <v>2.1.2.3.3</v>
          </cell>
          <cell r="I42">
            <v>0</v>
          </cell>
        </row>
        <row r="43">
          <cell r="A43" t="str">
            <v>2.1.2.3.4</v>
          </cell>
          <cell r="B43" t="str">
            <v>PSPP-fab Wafers</v>
          </cell>
          <cell r="C43">
            <v>0</v>
          </cell>
          <cell r="D43">
            <v>0</v>
          </cell>
          <cell r="E43">
            <v>0</v>
          </cell>
          <cell r="F43">
            <v>0</v>
          </cell>
          <cell r="G43">
            <v>0</v>
          </cell>
          <cell r="H43" t="str">
            <v>2.1.2.3.4</v>
          </cell>
          <cell r="I43">
            <v>0</v>
          </cell>
        </row>
        <row r="44">
          <cell r="A44" t="str">
            <v>2.1.2.3.5</v>
          </cell>
          <cell r="B44" t="str">
            <v>PSPP PCB for chip testing</v>
          </cell>
          <cell r="C44">
            <v>0</v>
          </cell>
          <cell r="D44">
            <v>0</v>
          </cell>
          <cell r="E44">
            <v>0</v>
          </cell>
          <cell r="F44">
            <v>3</v>
          </cell>
          <cell r="G44">
            <v>3</v>
          </cell>
          <cell r="H44" t="str">
            <v>2.1.2.3.5</v>
          </cell>
          <cell r="I44">
            <v>0</v>
          </cell>
        </row>
        <row r="45">
          <cell r="A45" t="str">
            <v>2.1.2.3.6</v>
          </cell>
          <cell r="B45" t="str">
            <v>PSPP Probe Cards</v>
          </cell>
          <cell r="C45">
            <v>0</v>
          </cell>
          <cell r="D45">
            <v>0</v>
          </cell>
          <cell r="E45">
            <v>0</v>
          </cell>
          <cell r="F45">
            <v>6</v>
          </cell>
          <cell r="G45">
            <v>6</v>
          </cell>
          <cell r="H45" t="str">
            <v>2.1.2.3.6</v>
          </cell>
          <cell r="I45">
            <v>0</v>
          </cell>
        </row>
        <row r="46">
          <cell r="A46" t="str">
            <v>2.1.2.3</v>
          </cell>
          <cell r="B46" t="str">
            <v xml:space="preserve">PSPP chip and peripherals </v>
          </cell>
          <cell r="C46">
            <v>0</v>
          </cell>
          <cell r="D46">
            <v>0</v>
          </cell>
          <cell r="E46">
            <v>0</v>
          </cell>
          <cell r="F46">
            <v>369</v>
          </cell>
          <cell r="G46">
            <v>369</v>
          </cell>
          <cell r="H46" t="str">
            <v>2.1.2.3</v>
          </cell>
          <cell r="I46">
            <v>0</v>
          </cell>
        </row>
        <row r="47">
          <cell r="A47" t="str">
            <v>2.1.2.4.1</v>
          </cell>
          <cell r="B47" t="str">
            <v>DCS Controller-v1 Engineering Run</v>
          </cell>
          <cell r="C47">
            <v>0</v>
          </cell>
          <cell r="D47">
            <v>0</v>
          </cell>
          <cell r="E47">
            <v>0</v>
          </cell>
          <cell r="F47">
            <v>60</v>
          </cell>
          <cell r="G47">
            <v>60</v>
          </cell>
          <cell r="H47" t="str">
            <v>2.1.2.4.1</v>
          </cell>
          <cell r="I47">
            <v>0</v>
          </cell>
        </row>
        <row r="48">
          <cell r="A48" t="str">
            <v>2.1.2.4.2</v>
          </cell>
          <cell r="B48" t="str">
            <v>DCS Controller-v2 Engineering Run</v>
          </cell>
          <cell r="C48">
            <v>0</v>
          </cell>
          <cell r="D48">
            <v>0</v>
          </cell>
          <cell r="E48">
            <v>0</v>
          </cell>
          <cell r="F48">
            <v>60</v>
          </cell>
          <cell r="G48">
            <v>60</v>
          </cell>
          <cell r="H48" t="str">
            <v>2.1.2.4.2</v>
          </cell>
          <cell r="I48">
            <v>0</v>
          </cell>
        </row>
        <row r="49">
          <cell r="A49" t="str">
            <v>2.1.2.4.3</v>
          </cell>
          <cell r="B49" t="str">
            <v>DCS Controller-fab Wafers</v>
          </cell>
          <cell r="C49">
            <v>0</v>
          </cell>
          <cell r="D49">
            <v>0</v>
          </cell>
          <cell r="E49">
            <v>0</v>
          </cell>
          <cell r="F49">
            <v>0</v>
          </cell>
          <cell r="G49">
            <v>0</v>
          </cell>
          <cell r="H49" t="str">
            <v>2.1.2.4.3</v>
          </cell>
          <cell r="I49">
            <v>0</v>
          </cell>
        </row>
        <row r="50">
          <cell r="A50" t="str">
            <v>2.1.2.4.4</v>
          </cell>
          <cell r="B50" t="str">
            <v>DCS Controller PCB for chip testing</v>
          </cell>
          <cell r="C50">
            <v>0</v>
          </cell>
          <cell r="D50">
            <v>0</v>
          </cell>
          <cell r="E50">
            <v>0</v>
          </cell>
          <cell r="F50">
            <v>3</v>
          </cell>
          <cell r="G50">
            <v>3</v>
          </cell>
          <cell r="H50" t="str">
            <v>2.1.2.4.4</v>
          </cell>
          <cell r="I50">
            <v>0</v>
          </cell>
        </row>
        <row r="51">
          <cell r="A51" t="str">
            <v>2.1.2.4.5</v>
          </cell>
          <cell r="B51" t="str">
            <v>DCS Controller Probe Cards</v>
          </cell>
          <cell r="C51">
            <v>0</v>
          </cell>
          <cell r="D51">
            <v>0</v>
          </cell>
          <cell r="E51">
            <v>0</v>
          </cell>
          <cell r="F51">
            <v>6</v>
          </cell>
          <cell r="G51">
            <v>6</v>
          </cell>
          <cell r="H51" t="str">
            <v>2.1.2.4.5</v>
          </cell>
          <cell r="I51">
            <v>0</v>
          </cell>
        </row>
        <row r="52">
          <cell r="A52" t="str">
            <v>2.1.2.4</v>
          </cell>
          <cell r="B52" t="str">
            <v>DCS Controller Chip and peripherals</v>
          </cell>
          <cell r="C52">
            <v>0</v>
          </cell>
          <cell r="D52">
            <v>0</v>
          </cell>
          <cell r="E52">
            <v>0</v>
          </cell>
          <cell r="F52">
            <v>129</v>
          </cell>
          <cell r="G52">
            <v>129</v>
          </cell>
          <cell r="H52" t="str">
            <v>2.1.2.4</v>
          </cell>
          <cell r="I52">
            <v>0</v>
          </cell>
        </row>
        <row r="53">
          <cell r="A53" t="str">
            <v>2.1.2.5</v>
          </cell>
          <cell r="B53" t="str">
            <v>Opto Amplifier AISC  (i.e. GBT-TIA)</v>
          </cell>
          <cell r="C53">
            <v>0</v>
          </cell>
          <cell r="D53">
            <v>0</v>
          </cell>
          <cell r="E53">
            <v>0</v>
          </cell>
          <cell r="F53">
            <v>0</v>
          </cell>
          <cell r="G53">
            <v>0</v>
          </cell>
          <cell r="H53" t="str">
            <v>2.1.2.5</v>
          </cell>
          <cell r="I53">
            <v>0</v>
          </cell>
        </row>
        <row r="54">
          <cell r="A54" t="str">
            <v>2.1.2.6</v>
          </cell>
          <cell r="B54" t="str">
            <v>VECSEL  driver</v>
          </cell>
          <cell r="C54">
            <v>0</v>
          </cell>
          <cell r="D54">
            <v>0</v>
          </cell>
          <cell r="E54">
            <v>0</v>
          </cell>
          <cell r="F54">
            <v>0</v>
          </cell>
          <cell r="G54">
            <v>0</v>
          </cell>
          <cell r="H54" t="str">
            <v>2.1.2.6</v>
          </cell>
          <cell r="I54">
            <v>0</v>
          </cell>
        </row>
        <row r="55">
          <cell r="A55" t="str">
            <v>2.1.2</v>
          </cell>
          <cell r="B55" t="str">
            <v>Pixel ASICS</v>
          </cell>
          <cell r="C55">
            <v>467.75670251488702</v>
          </cell>
          <cell r="D55">
            <v>1246.9087866376301</v>
          </cell>
          <cell r="E55">
            <v>641.31762618883647</v>
          </cell>
          <cell r="F55">
            <v>3046.6668846586467</v>
          </cell>
          <cell r="G55">
            <v>5402.65</v>
          </cell>
          <cell r="H55" t="str">
            <v>2.1.2</v>
          </cell>
          <cell r="I55">
            <v>2355.9831153413538</v>
          </cell>
        </row>
        <row r="56">
          <cell r="A56" t="str">
            <v>2.1.3.1.a</v>
          </cell>
          <cell r="B56" t="str">
            <v>Bump deposition 3D single</v>
          </cell>
          <cell r="C56">
            <v>36.129992858835131</v>
          </cell>
          <cell r="D56">
            <v>0</v>
          </cell>
          <cell r="E56">
            <v>0</v>
          </cell>
          <cell r="F56">
            <v>67.052999999999997</v>
          </cell>
          <cell r="G56">
            <v>103.18299285883512</v>
          </cell>
          <cell r="H56" t="str">
            <v>2.1.3.1.a</v>
          </cell>
          <cell r="I56">
            <v>36.129992858835131</v>
          </cell>
        </row>
        <row r="57">
          <cell r="A57" t="str">
            <v>2.1.3.1.b</v>
          </cell>
          <cell r="B57" t="str">
            <v>Bump deposition 3D duals</v>
          </cell>
          <cell r="C57">
            <v>27.09749464412635</v>
          </cell>
          <cell r="D57">
            <v>0</v>
          </cell>
          <cell r="E57">
            <v>0</v>
          </cell>
          <cell r="F57">
            <v>34.969952533696791</v>
          </cell>
          <cell r="G57">
            <v>62.067447177823141</v>
          </cell>
          <cell r="H57" t="str">
            <v>2.1.3.1.b</v>
          </cell>
          <cell r="I57">
            <v>27.09749464412635</v>
          </cell>
        </row>
        <row r="58">
          <cell r="A58" t="str">
            <v>2.1.3.1.c</v>
          </cell>
          <cell r="B58" t="str">
            <v>Bump deposition 3D quads</v>
          </cell>
          <cell r="C58">
            <v>36.129992858835131</v>
          </cell>
          <cell r="D58">
            <v>0</v>
          </cell>
          <cell r="E58">
            <v>0</v>
          </cell>
          <cell r="F58">
            <v>0</v>
          </cell>
          <cell r="G58">
            <v>36.129992858835131</v>
          </cell>
          <cell r="H58" t="str">
            <v>2.1.3.1.c</v>
          </cell>
          <cell r="I58">
            <v>36.129992858835131</v>
          </cell>
        </row>
        <row r="59">
          <cell r="A59" t="str">
            <v>2.1.3.1.d</v>
          </cell>
          <cell r="B59" t="str">
            <v>Bump deposition Planar 100 quads</v>
          </cell>
          <cell r="C59">
            <v>348.98403553617317</v>
          </cell>
          <cell r="D59">
            <v>0</v>
          </cell>
          <cell r="E59">
            <v>0</v>
          </cell>
          <cell r="F59">
            <v>0</v>
          </cell>
          <cell r="G59">
            <v>348.98403553617317</v>
          </cell>
          <cell r="H59" t="str">
            <v>2.1.3.1.d</v>
          </cell>
          <cell r="I59">
            <v>348.98403553617317</v>
          </cell>
        </row>
        <row r="60">
          <cell r="A60" t="str">
            <v>2.1.3.1.e</v>
          </cell>
          <cell r="B60" t="str">
            <v>Bump deposition Planar duals</v>
          </cell>
          <cell r="C60">
            <v>0</v>
          </cell>
          <cell r="D60">
            <v>380.26922284487966</v>
          </cell>
          <cell r="E60">
            <v>0</v>
          </cell>
          <cell r="F60">
            <v>0</v>
          </cell>
          <cell r="G60">
            <v>380.26922284487966</v>
          </cell>
          <cell r="H60" t="str">
            <v>2.1.3.1.e</v>
          </cell>
          <cell r="I60">
            <v>380.26922284487966</v>
          </cell>
        </row>
        <row r="61">
          <cell r="A61" t="str">
            <v>2.1.3.1.f</v>
          </cell>
          <cell r="B61" t="str">
            <v>Bump deposition Planar quads</v>
          </cell>
          <cell r="C61">
            <v>0</v>
          </cell>
          <cell r="D61">
            <v>814.66461036316491</v>
          </cell>
          <cell r="E61">
            <v>0</v>
          </cell>
          <cell r="F61">
            <v>0</v>
          </cell>
          <cell r="G61">
            <v>814.66461036316491</v>
          </cell>
          <cell r="H61" t="str">
            <v>2.1.3.1.f</v>
          </cell>
          <cell r="I61">
            <v>814.66461036316491</v>
          </cell>
        </row>
        <row r="62">
          <cell r="A62" t="str">
            <v>2.1.3.1.g</v>
          </cell>
          <cell r="B62" t="str">
            <v>Bump deposition Planar quads endcaps</v>
          </cell>
          <cell r="C62">
            <v>0</v>
          </cell>
          <cell r="D62">
            <v>0</v>
          </cell>
          <cell r="E62">
            <v>614.57669836028924</v>
          </cell>
          <cell r="F62">
            <v>0</v>
          </cell>
          <cell r="G62">
            <v>614.57669836028924</v>
          </cell>
          <cell r="H62" t="str">
            <v>2.1.3.1.g</v>
          </cell>
          <cell r="I62">
            <v>614.57669836028924</v>
          </cell>
        </row>
        <row r="63">
          <cell r="A63" t="str">
            <v>2.1.3.1.h</v>
          </cell>
          <cell r="B63" t="str">
            <v>Sensor UBM 3D</v>
          </cell>
          <cell r="C63">
            <v>317.90499999999997</v>
          </cell>
          <cell r="D63">
            <v>0</v>
          </cell>
          <cell r="E63">
            <v>0</v>
          </cell>
          <cell r="F63">
            <v>0</v>
          </cell>
          <cell r="G63">
            <v>317.90499999999997</v>
          </cell>
          <cell r="H63" t="str">
            <v>2.1.3.1.h</v>
          </cell>
          <cell r="I63">
            <v>317.90499999999997</v>
          </cell>
        </row>
        <row r="64">
          <cell r="A64" t="str">
            <v>2.1.3.1.k</v>
          </cell>
          <cell r="B64" t="str">
            <v>Sensor UBM Planar 100 quads</v>
          </cell>
          <cell r="C64">
            <v>583.73</v>
          </cell>
          <cell r="D64">
            <v>0</v>
          </cell>
          <cell r="E64">
            <v>0</v>
          </cell>
          <cell r="F64">
            <v>0</v>
          </cell>
          <cell r="G64">
            <v>583.73</v>
          </cell>
          <cell r="H64" t="str">
            <v>2.1.3.1.k</v>
          </cell>
          <cell r="I64">
            <v>583.73</v>
          </cell>
        </row>
        <row r="65">
          <cell r="A65" t="str">
            <v>2.1.3.1.l</v>
          </cell>
          <cell r="B65" t="str">
            <v>Sensor UBM Planar duals</v>
          </cell>
          <cell r="C65">
            <v>0</v>
          </cell>
          <cell r="D65">
            <v>488.25</v>
          </cell>
          <cell r="E65">
            <v>0</v>
          </cell>
          <cell r="F65">
            <v>0</v>
          </cell>
          <cell r="G65">
            <v>488.25</v>
          </cell>
          <cell r="H65" t="str">
            <v>2.1.3.1.l</v>
          </cell>
          <cell r="I65">
            <v>488.25</v>
          </cell>
        </row>
        <row r="66">
          <cell r="A66" t="str">
            <v>2.1.3.1.m</v>
          </cell>
          <cell r="B66" t="str">
            <v>Sensor UBM Planar quads</v>
          </cell>
          <cell r="C66">
            <v>0</v>
          </cell>
          <cell r="D66">
            <v>1239.07</v>
          </cell>
          <cell r="E66">
            <v>0</v>
          </cell>
          <cell r="F66">
            <v>0</v>
          </cell>
          <cell r="G66">
            <v>1239.07</v>
          </cell>
          <cell r="H66" t="str">
            <v>2.1.3.1.m</v>
          </cell>
          <cell r="I66">
            <v>1239.07</v>
          </cell>
        </row>
        <row r="67">
          <cell r="A67" t="str">
            <v>2.1.3.1.n</v>
          </cell>
          <cell r="B67" t="str">
            <v>Sensor UBM Planar quads endcaps</v>
          </cell>
          <cell r="C67">
            <v>0</v>
          </cell>
          <cell r="D67">
            <v>0</v>
          </cell>
          <cell r="E67">
            <v>933.1</v>
          </cell>
          <cell r="F67">
            <v>0</v>
          </cell>
          <cell r="G67">
            <v>933.1</v>
          </cell>
          <cell r="H67" t="str">
            <v>2.1.3.1.n</v>
          </cell>
          <cell r="I67">
            <v>933.1</v>
          </cell>
        </row>
        <row r="68">
          <cell r="A68" t="str">
            <v>2.1.3.1.o</v>
          </cell>
          <cell r="B68" t="str">
            <v>Flip chip 3D single</v>
          </cell>
          <cell r="C68">
            <v>77.555999999999997</v>
          </cell>
          <cell r="D68">
            <v>0</v>
          </cell>
          <cell r="E68">
            <v>0</v>
          </cell>
          <cell r="F68">
            <v>0</v>
          </cell>
          <cell r="G68">
            <v>77.555999999999997</v>
          </cell>
          <cell r="H68" t="str">
            <v>2.1.3.1.o</v>
          </cell>
          <cell r="I68">
            <v>77.555999999999997</v>
          </cell>
        </row>
        <row r="69">
          <cell r="A69" t="str">
            <v>2.1.3.1.p</v>
          </cell>
          <cell r="B69" t="str">
            <v>Flip chip 3D dual</v>
          </cell>
          <cell r="C69">
            <v>58.328000000000003</v>
          </cell>
          <cell r="D69">
            <v>0</v>
          </cell>
          <cell r="E69">
            <v>0</v>
          </cell>
          <cell r="F69">
            <v>0</v>
          </cell>
          <cell r="G69">
            <v>58.328000000000003</v>
          </cell>
          <cell r="H69" t="str">
            <v>2.1.3.1.p</v>
          </cell>
          <cell r="I69">
            <v>58.328000000000003</v>
          </cell>
        </row>
        <row r="70">
          <cell r="A70" t="str">
            <v>2.1.3.1.q</v>
          </cell>
          <cell r="B70" t="str">
            <v>Flip-chip 3D quads</v>
          </cell>
          <cell r="C70">
            <v>77.647999999999996</v>
          </cell>
          <cell r="D70">
            <v>0</v>
          </cell>
          <cell r="E70">
            <v>0</v>
          </cell>
          <cell r="F70">
            <v>0</v>
          </cell>
          <cell r="G70">
            <v>77.647999999999996</v>
          </cell>
          <cell r="H70" t="str">
            <v>2.1.3.1.q</v>
          </cell>
          <cell r="I70">
            <v>77.647999999999996</v>
          </cell>
        </row>
        <row r="71">
          <cell r="A71" t="str">
            <v>2.1.3.1.r</v>
          </cell>
          <cell r="B71" t="str">
            <v>Flip-chip Planar 100 quad</v>
          </cell>
          <cell r="C71">
            <v>605.53599999999994</v>
          </cell>
          <cell r="D71">
            <v>0</v>
          </cell>
          <cell r="E71">
            <v>0</v>
          </cell>
          <cell r="F71">
            <v>0</v>
          </cell>
          <cell r="G71">
            <v>605.53599999999994</v>
          </cell>
          <cell r="H71" t="str">
            <v>2.1.3.1.r</v>
          </cell>
          <cell r="I71">
            <v>605.53599999999994</v>
          </cell>
        </row>
        <row r="72">
          <cell r="A72" t="str">
            <v>2.1.3.1.s</v>
          </cell>
          <cell r="B72" t="str">
            <v>Flip-chip Planar duals</v>
          </cell>
          <cell r="C72">
            <v>0</v>
          </cell>
          <cell r="D72">
            <v>813.096</v>
          </cell>
          <cell r="E72">
            <v>0</v>
          </cell>
          <cell r="F72">
            <v>0</v>
          </cell>
          <cell r="G72">
            <v>813.096</v>
          </cell>
          <cell r="H72" t="str">
            <v>2.1.3.1.s</v>
          </cell>
          <cell r="I72">
            <v>813.096</v>
          </cell>
        </row>
        <row r="73">
          <cell r="A73" t="str">
            <v>2.1.3.1.t</v>
          </cell>
          <cell r="B73" t="str">
            <v>Flip-chip Planar quads</v>
          </cell>
          <cell r="C73">
            <v>0</v>
          </cell>
          <cell r="D73">
            <v>1413.116</v>
          </cell>
          <cell r="E73">
            <v>0</v>
          </cell>
          <cell r="F73">
            <v>0</v>
          </cell>
          <cell r="G73">
            <v>1413.116</v>
          </cell>
          <cell r="H73" t="str">
            <v>2.1.3.1.t</v>
          </cell>
          <cell r="I73">
            <v>1413.116</v>
          </cell>
        </row>
        <row r="74">
          <cell r="A74" t="str">
            <v>2.1.3.1.u</v>
          </cell>
          <cell r="B74" t="str">
            <v>Flip-chip Planar quads endcaps</v>
          </cell>
          <cell r="C74">
            <v>0</v>
          </cell>
          <cell r="D74">
            <v>0</v>
          </cell>
          <cell r="E74">
            <v>1065.3499999999999</v>
          </cell>
          <cell r="F74">
            <v>0</v>
          </cell>
          <cell r="G74">
            <v>1065.3499999999999</v>
          </cell>
          <cell r="H74" t="str">
            <v>2.1.3.1.u</v>
          </cell>
          <cell r="I74">
            <v>1065.3499999999999</v>
          </cell>
        </row>
        <row r="75">
          <cell r="A75" t="str">
            <v>2.1.3.1</v>
          </cell>
          <cell r="B75" t="str">
            <v>Bare module hybridization</v>
          </cell>
          <cell r="C75">
            <v>2169.0445158979696</v>
          </cell>
          <cell r="D75">
            <v>5148.4658332080453</v>
          </cell>
          <cell r="E75">
            <v>2613.0266983602892</v>
          </cell>
          <cell r="F75">
            <v>102.02295253369678</v>
          </cell>
          <cell r="G75">
            <v>10032.560000000001</v>
          </cell>
          <cell r="H75" t="str">
            <v>2.1.3.1</v>
          </cell>
          <cell r="I75">
            <v>9930.5370474663032</v>
          </cell>
        </row>
        <row r="76">
          <cell r="A76" t="str">
            <v>2.1.3.2.a</v>
          </cell>
          <cell r="B76" t="str">
            <v>Flex 3D Single</v>
          </cell>
          <cell r="C76">
            <v>85.276660000000007</v>
          </cell>
          <cell r="D76">
            <v>0</v>
          </cell>
          <cell r="E76">
            <v>0</v>
          </cell>
          <cell r="F76">
            <v>0</v>
          </cell>
          <cell r="G76">
            <v>85.276660000000007</v>
          </cell>
          <cell r="H76" t="str">
            <v>2.1.3.2.a</v>
          </cell>
          <cell r="I76">
            <v>85.276660000000007</v>
          </cell>
        </row>
        <row r="77">
          <cell r="A77" t="str">
            <v>2.1.3.2.b</v>
          </cell>
          <cell r="B77" t="str">
            <v>Flex 3D Dual</v>
          </cell>
          <cell r="C77">
            <v>32.005330000000001</v>
          </cell>
          <cell r="D77">
            <v>0</v>
          </cell>
          <cell r="E77">
            <v>0</v>
          </cell>
          <cell r="F77">
            <v>0</v>
          </cell>
          <cell r="G77">
            <v>32.005330000000001</v>
          </cell>
          <cell r="H77" t="str">
            <v>2.1.3.2.b</v>
          </cell>
          <cell r="I77">
            <v>32.005330000000001</v>
          </cell>
        </row>
        <row r="78">
          <cell r="A78" t="str">
            <v>2.1.3.2.c</v>
          </cell>
          <cell r="B78" t="str">
            <v>Flex 3D Quad</v>
          </cell>
          <cell r="C78">
            <v>21.372329999999998</v>
          </cell>
          <cell r="D78">
            <v>0</v>
          </cell>
          <cell r="E78">
            <v>0</v>
          </cell>
          <cell r="F78">
            <v>0</v>
          </cell>
          <cell r="G78">
            <v>21.372329999999998</v>
          </cell>
          <cell r="H78" t="str">
            <v>2.1.3.2.c</v>
          </cell>
          <cell r="I78">
            <v>21.372329999999998</v>
          </cell>
        </row>
        <row r="79">
          <cell r="A79" t="str">
            <v>2.1.3.2.d</v>
          </cell>
          <cell r="B79" t="str">
            <v>Flex Planar 100</v>
          </cell>
          <cell r="C79">
            <v>205.74854999999999</v>
          </cell>
          <cell r="D79">
            <v>0</v>
          </cell>
          <cell r="E79">
            <v>0</v>
          </cell>
          <cell r="F79">
            <v>0</v>
          </cell>
          <cell r="G79">
            <v>205.74854999999999</v>
          </cell>
          <cell r="H79" t="str">
            <v>2.1.3.2.d</v>
          </cell>
          <cell r="I79">
            <v>205.74854999999999</v>
          </cell>
        </row>
        <row r="80">
          <cell r="A80" t="str">
            <v>2.1.3.2.e</v>
          </cell>
          <cell r="B80" t="str">
            <v>Flex Planar Dual</v>
          </cell>
          <cell r="C80">
            <v>0</v>
          </cell>
          <cell r="D80">
            <v>306.04594999999995</v>
          </cell>
          <cell r="E80">
            <v>0</v>
          </cell>
          <cell r="F80">
            <v>0</v>
          </cell>
          <cell r="G80">
            <v>306.04594999999995</v>
          </cell>
          <cell r="H80" t="str">
            <v>2.1.3.2.e</v>
          </cell>
          <cell r="I80">
            <v>306.04594999999995</v>
          </cell>
        </row>
        <row r="81">
          <cell r="A81" t="str">
            <v>2.1.3.2.f</v>
          </cell>
          <cell r="B81" t="str">
            <v>Flex Planar Quad</v>
          </cell>
          <cell r="C81">
            <v>0</v>
          </cell>
          <cell r="D81">
            <v>328.29061999999999</v>
          </cell>
          <cell r="E81">
            <v>0</v>
          </cell>
          <cell r="F81">
            <v>0</v>
          </cell>
          <cell r="G81">
            <v>328.29061999999999</v>
          </cell>
          <cell r="H81" t="str">
            <v>2.1.3.2.f</v>
          </cell>
          <cell r="I81">
            <v>328.29061999999999</v>
          </cell>
        </row>
        <row r="82">
          <cell r="A82" t="str">
            <v>2.1.3.2.g</v>
          </cell>
          <cell r="B82" t="str">
            <v>Flex Planar Quad endcaps</v>
          </cell>
          <cell r="C82">
            <v>0</v>
          </cell>
          <cell r="D82">
            <v>0</v>
          </cell>
          <cell r="E82">
            <v>247.52647499999998</v>
          </cell>
          <cell r="F82">
            <v>0</v>
          </cell>
          <cell r="G82">
            <v>247.52647499999998</v>
          </cell>
          <cell r="H82" t="str">
            <v>2.1.3.2.g</v>
          </cell>
          <cell r="I82">
            <v>247.52647499999998</v>
          </cell>
        </row>
        <row r="83">
          <cell r="A83" t="str">
            <v>2.1.3.2</v>
          </cell>
          <cell r="B83" t="str">
            <v>Module flex</v>
          </cell>
          <cell r="C83">
            <v>344.40287000000001</v>
          </cell>
          <cell r="D83">
            <v>634.33656999999994</v>
          </cell>
          <cell r="E83">
            <v>247.52647499999998</v>
          </cell>
          <cell r="F83">
            <v>0</v>
          </cell>
          <cell r="G83">
            <v>1226.2659149999999</v>
          </cell>
          <cell r="H83" t="str">
            <v>2.1.3.2</v>
          </cell>
          <cell r="I83">
            <v>1226.2659149999999</v>
          </cell>
        </row>
        <row r="84">
          <cell r="A84" t="str">
            <v>2.1.3.3.a</v>
          </cell>
          <cell r="B84" t="str">
            <v>Tooling</v>
          </cell>
          <cell r="C84">
            <v>0</v>
          </cell>
          <cell r="D84">
            <v>0</v>
          </cell>
          <cell r="E84">
            <v>0</v>
          </cell>
          <cell r="F84">
            <v>174</v>
          </cell>
          <cell r="G84">
            <v>174</v>
          </cell>
          <cell r="H84" t="str">
            <v>2.1.3.3.a</v>
          </cell>
          <cell r="I84">
            <v>0</v>
          </cell>
        </row>
        <row r="85">
          <cell r="A85" t="str">
            <v>2.1.3.3.b</v>
          </cell>
          <cell r="B85" t="str">
            <v>Carrier boards</v>
          </cell>
          <cell r="C85">
            <v>25.226249999999997</v>
          </cell>
          <cell r="D85">
            <v>71.902950000000004</v>
          </cell>
          <cell r="E85">
            <v>27.700050000000001</v>
          </cell>
          <cell r="F85">
            <v>0</v>
          </cell>
          <cell r="G85">
            <v>124.82925</v>
          </cell>
          <cell r="H85" t="str">
            <v>2.1.3.3.b</v>
          </cell>
          <cell r="I85">
            <v>124.82925</v>
          </cell>
        </row>
        <row r="86">
          <cell r="A86" t="str">
            <v>2.1.3.3.c</v>
          </cell>
          <cell r="B86" t="str">
            <v>Wire-bonds potting</v>
          </cell>
          <cell r="C86">
            <v>0</v>
          </cell>
          <cell r="D86">
            <v>0</v>
          </cell>
          <cell r="E86">
            <v>0</v>
          </cell>
          <cell r="F86">
            <v>14</v>
          </cell>
          <cell r="G86">
            <v>14</v>
          </cell>
          <cell r="H86" t="str">
            <v>2.1.3.3.c</v>
          </cell>
          <cell r="I86">
            <v>0</v>
          </cell>
        </row>
        <row r="87">
          <cell r="A87" t="str">
            <v>2.1.3.3.d</v>
          </cell>
          <cell r="B87" t="str">
            <v>Coating</v>
          </cell>
          <cell r="C87">
            <v>0</v>
          </cell>
          <cell r="D87">
            <v>0</v>
          </cell>
          <cell r="E87">
            <v>0</v>
          </cell>
          <cell r="F87">
            <v>105</v>
          </cell>
          <cell r="G87">
            <v>105</v>
          </cell>
          <cell r="H87" t="str">
            <v>2.1.3.3.d</v>
          </cell>
          <cell r="I87">
            <v>0</v>
          </cell>
        </row>
        <row r="88">
          <cell r="A88" t="str">
            <v>2.1.3.3.e</v>
          </cell>
          <cell r="B88" t="str">
            <v>Consumables</v>
          </cell>
          <cell r="C88">
            <v>0</v>
          </cell>
          <cell r="D88">
            <v>0</v>
          </cell>
          <cell r="E88">
            <v>0</v>
          </cell>
          <cell r="F88">
            <v>134</v>
          </cell>
          <cell r="G88">
            <v>134</v>
          </cell>
          <cell r="H88" t="str">
            <v>2.1.3.3.e</v>
          </cell>
          <cell r="I88">
            <v>0</v>
          </cell>
        </row>
        <row r="89">
          <cell r="A89" t="str">
            <v>2.1.3.3</v>
          </cell>
          <cell r="B89" t="str">
            <v>Module assembly</v>
          </cell>
          <cell r="C89">
            <v>25.226249999999997</v>
          </cell>
          <cell r="D89">
            <v>71.902950000000004</v>
          </cell>
          <cell r="E89">
            <v>27.700050000000001</v>
          </cell>
          <cell r="F89">
            <v>427</v>
          </cell>
          <cell r="G89">
            <v>551.82925</v>
          </cell>
          <cell r="H89" t="str">
            <v>2.1.3.3</v>
          </cell>
          <cell r="I89">
            <v>124.82925</v>
          </cell>
        </row>
        <row r="90">
          <cell r="A90" t="str">
            <v>2.1.3.4.a</v>
          </cell>
          <cell r="B90" t="str">
            <v>DAQ boards</v>
          </cell>
          <cell r="C90">
            <v>0</v>
          </cell>
          <cell r="D90">
            <v>0</v>
          </cell>
          <cell r="E90">
            <v>0</v>
          </cell>
          <cell r="F90">
            <v>235.161</v>
          </cell>
          <cell r="G90">
            <v>235.161</v>
          </cell>
          <cell r="H90" t="str">
            <v>2.1.3.4.a</v>
          </cell>
          <cell r="I90">
            <v>0</v>
          </cell>
        </row>
        <row r="91">
          <cell r="A91" t="str">
            <v>2.1.3.4.b</v>
          </cell>
          <cell r="B91" t="str">
            <v>Test box</v>
          </cell>
          <cell r="C91">
            <v>0</v>
          </cell>
          <cell r="D91">
            <v>0</v>
          </cell>
          <cell r="E91">
            <v>0</v>
          </cell>
          <cell r="F91">
            <v>37.5</v>
          </cell>
          <cell r="G91">
            <v>37.5</v>
          </cell>
          <cell r="H91" t="str">
            <v>2.1.3.4.b</v>
          </cell>
          <cell r="I91">
            <v>0</v>
          </cell>
        </row>
        <row r="92">
          <cell r="A92" t="str">
            <v>2.1.3.4.c</v>
          </cell>
          <cell r="B92" t="str">
            <v>Shipping to test site</v>
          </cell>
          <cell r="C92">
            <v>7.2240000000000002</v>
          </cell>
          <cell r="D92">
            <v>20.295999999999999</v>
          </cell>
          <cell r="E92">
            <v>7.9119999999999999</v>
          </cell>
          <cell r="F92">
            <v>0</v>
          </cell>
          <cell r="G92">
            <v>35.432000000000002</v>
          </cell>
          <cell r="H92" t="str">
            <v>2.1.3.4.c</v>
          </cell>
          <cell r="I92">
            <v>35.432000000000002</v>
          </cell>
        </row>
        <row r="93">
          <cell r="A93" t="str">
            <v>2.1.3.4.d</v>
          </cell>
          <cell r="B93" t="str">
            <v>Shipping to loading site</v>
          </cell>
          <cell r="C93">
            <v>33.633000000000003</v>
          </cell>
          <cell r="D93">
            <v>95.903999999999996</v>
          </cell>
          <cell r="E93">
            <v>36.963000000000001</v>
          </cell>
          <cell r="F93">
            <v>0</v>
          </cell>
          <cell r="G93">
            <v>166.5</v>
          </cell>
          <cell r="H93" t="str">
            <v>2.1.3.4.d</v>
          </cell>
          <cell r="I93">
            <v>166.5</v>
          </cell>
        </row>
        <row r="94">
          <cell r="A94" t="str">
            <v>2.1.3.4</v>
          </cell>
          <cell r="B94" t="str">
            <v>Module testing</v>
          </cell>
          <cell r="C94">
            <v>40.856999999999999</v>
          </cell>
          <cell r="D94">
            <v>116.19999999999999</v>
          </cell>
          <cell r="E94">
            <v>44.875</v>
          </cell>
          <cell r="F94">
            <v>272.661</v>
          </cell>
          <cell r="G94">
            <v>474.59300000000002</v>
          </cell>
          <cell r="H94" t="str">
            <v>2.1.3.4</v>
          </cell>
          <cell r="I94">
            <v>201.93199999999999</v>
          </cell>
        </row>
        <row r="95">
          <cell r="A95" t="str">
            <v>2.1.3.5.a</v>
          </cell>
          <cell r="B95" t="str">
            <v>Test beam support</v>
          </cell>
          <cell r="C95">
            <v>0</v>
          </cell>
          <cell r="D95">
            <v>0</v>
          </cell>
          <cell r="E95">
            <v>0</v>
          </cell>
          <cell r="F95">
            <v>40</v>
          </cell>
          <cell r="G95">
            <v>40</v>
          </cell>
          <cell r="H95" t="str">
            <v>2.1.3.5.a</v>
          </cell>
          <cell r="I95">
            <v>0</v>
          </cell>
        </row>
        <row r="96">
          <cell r="A96" t="str">
            <v>2.1.3.5</v>
          </cell>
          <cell r="B96" t="str">
            <v>Test-beams</v>
          </cell>
          <cell r="C96">
            <v>0</v>
          </cell>
          <cell r="D96">
            <v>0</v>
          </cell>
          <cell r="E96">
            <v>0</v>
          </cell>
          <cell r="F96">
            <v>40</v>
          </cell>
          <cell r="G96">
            <v>40</v>
          </cell>
          <cell r="H96" t="str">
            <v>2.1.3.5</v>
          </cell>
          <cell r="I96">
            <v>0</v>
          </cell>
        </row>
        <row r="97">
          <cell r="A97" t="str">
            <v>2.1.3</v>
          </cell>
          <cell r="B97" t="str">
            <v>Hybridization and module assembly</v>
          </cell>
          <cell r="C97">
            <v>2579.5306358979697</v>
          </cell>
          <cell r="D97">
            <v>5970.9053532080452</v>
          </cell>
          <cell r="E97">
            <v>2933.1282233602892</v>
          </cell>
          <cell r="F97">
            <v>841.68395253369681</v>
          </cell>
          <cell r="G97">
            <v>12325.248165000003</v>
          </cell>
          <cell r="H97" t="str">
            <v>2.1.3</v>
          </cell>
          <cell r="I97">
            <v>11483.564212466305</v>
          </cell>
        </row>
        <row r="98">
          <cell r="A98" t="str">
            <v>2.1.4.1.1</v>
          </cell>
          <cell r="B98" t="str">
            <v>Stave flexes</v>
          </cell>
          <cell r="C98">
            <v>112.03279999999999</v>
          </cell>
          <cell r="D98">
            <v>480.00259999999997</v>
          </cell>
          <cell r="E98">
            <v>0</v>
          </cell>
          <cell r="F98">
            <v>0</v>
          </cell>
          <cell r="G98">
            <v>592.03539999999998</v>
          </cell>
          <cell r="H98" t="str">
            <v>2.1.4.1.1</v>
          </cell>
          <cell r="I98">
            <v>592.03539999999998</v>
          </cell>
        </row>
        <row r="99">
          <cell r="A99" t="str">
            <v>2.1.4.1.2</v>
          </cell>
          <cell r="B99" t="str">
            <v>Ring tapes</v>
          </cell>
          <cell r="C99">
            <v>59.977635979899496</v>
          </cell>
          <cell r="D99">
            <v>0</v>
          </cell>
          <cell r="E99">
            <v>216.33919999999998</v>
          </cell>
          <cell r="F99">
            <v>0</v>
          </cell>
          <cell r="G99">
            <v>276.31683597989945</v>
          </cell>
          <cell r="H99" t="str">
            <v>2.1.4.1.2</v>
          </cell>
          <cell r="I99">
            <v>276.31683597989945</v>
          </cell>
        </row>
        <row r="100">
          <cell r="A100" t="str">
            <v>2.1.4.1.3</v>
          </cell>
          <cell r="B100" t="str">
            <v xml:space="preserve">on-stave twisted pair cables (Data and TTC) </v>
          </cell>
          <cell r="C100">
            <v>47.676000000000002</v>
          </cell>
          <cell r="D100">
            <v>204.267</v>
          </cell>
          <cell r="E100">
            <v>0</v>
          </cell>
          <cell r="F100">
            <v>0</v>
          </cell>
          <cell r="G100">
            <v>251.94299999999998</v>
          </cell>
          <cell r="H100" t="str">
            <v>2.1.4.1.3</v>
          </cell>
          <cell r="I100">
            <v>251.94299999999998</v>
          </cell>
        </row>
        <row r="101">
          <cell r="A101" t="str">
            <v>2.1.4.1</v>
          </cell>
          <cell r="B101" t="str">
            <v>On stave/ring cables (Type-0)</v>
          </cell>
          <cell r="C101">
            <v>219.6864359798995</v>
          </cell>
          <cell r="D101">
            <v>684.26959999999997</v>
          </cell>
          <cell r="E101">
            <v>216.33919999999998</v>
          </cell>
          <cell r="F101">
            <v>0</v>
          </cell>
          <cell r="G101">
            <v>1120.2952359798994</v>
          </cell>
          <cell r="H101" t="str">
            <v>2.1.4.1</v>
          </cell>
          <cell r="I101">
            <v>1120.2952359798994</v>
          </cell>
        </row>
        <row r="102">
          <cell r="A102" t="str">
            <v>2.1.4.2.1</v>
          </cell>
          <cell r="B102" t="str">
            <v>Barrel type boards</v>
          </cell>
          <cell r="C102">
            <v>22.5</v>
          </cell>
          <cell r="D102">
            <v>74.7</v>
          </cell>
          <cell r="E102">
            <v>0</v>
          </cell>
          <cell r="F102">
            <v>0</v>
          </cell>
          <cell r="G102">
            <v>97.2</v>
          </cell>
          <cell r="H102" t="str">
            <v>2.1.4.2.1</v>
          </cell>
          <cell r="I102">
            <v>97.2</v>
          </cell>
        </row>
        <row r="103">
          <cell r="A103" t="str">
            <v>2.1.4.2.2</v>
          </cell>
          <cell r="B103" t="str">
            <v>Ring type boards</v>
          </cell>
          <cell r="C103">
            <v>18.899999999999999</v>
          </cell>
          <cell r="D103">
            <v>0</v>
          </cell>
          <cell r="E103">
            <v>33.6</v>
          </cell>
          <cell r="F103">
            <v>0</v>
          </cell>
          <cell r="G103">
            <v>52.5</v>
          </cell>
          <cell r="H103" t="str">
            <v>2.1.4.2.2</v>
          </cell>
          <cell r="I103">
            <v>52.5</v>
          </cell>
        </row>
        <row r="104">
          <cell r="A104" t="str">
            <v>2.1.4.2</v>
          </cell>
          <cell r="B104" t="str">
            <v>Patch Panel 0 (PP0)</v>
          </cell>
          <cell r="C104">
            <v>41.4</v>
          </cell>
          <cell r="D104">
            <v>74.7</v>
          </cell>
          <cell r="E104">
            <v>33.6</v>
          </cell>
          <cell r="F104">
            <v>0</v>
          </cell>
          <cell r="G104">
            <v>149.69999999999999</v>
          </cell>
          <cell r="H104" t="str">
            <v>2.1.4.2</v>
          </cell>
          <cell r="I104">
            <v>149.69999999999999</v>
          </cell>
        </row>
        <row r="105">
          <cell r="A105" t="str">
            <v>2.1.4.3.1</v>
          </cell>
          <cell r="B105" t="str">
            <v>Cooling pipes in Type 1</v>
          </cell>
          <cell r="C105">
            <v>77.55</v>
          </cell>
          <cell r="D105">
            <v>141</v>
          </cell>
          <cell r="E105">
            <v>63.45</v>
          </cell>
          <cell r="F105">
            <v>0</v>
          </cell>
          <cell r="G105">
            <v>282</v>
          </cell>
          <cell r="H105" t="str">
            <v>2.1.4.3.1</v>
          </cell>
          <cell r="I105">
            <v>282</v>
          </cell>
        </row>
        <row r="106">
          <cell r="A106" t="str">
            <v>2.1.4.3.2</v>
          </cell>
          <cell r="B106" t="str">
            <v>High speed electrical data cables in Type 1</v>
          </cell>
          <cell r="C106">
            <v>0</v>
          </cell>
          <cell r="D106">
            <v>0</v>
          </cell>
          <cell r="E106">
            <v>0</v>
          </cell>
          <cell r="F106">
            <v>0</v>
          </cell>
          <cell r="G106">
            <v>0</v>
          </cell>
          <cell r="H106" t="str">
            <v>2.1.4.3.2</v>
          </cell>
          <cell r="I106">
            <v>0</v>
          </cell>
        </row>
        <row r="107">
          <cell r="A107" t="str">
            <v>2.1.4.3.2.1</v>
          </cell>
          <cell r="B107" t="str">
            <v>Twisted Pair data cables</v>
          </cell>
          <cell r="C107">
            <v>265.4015</v>
          </cell>
          <cell r="D107">
            <v>756.80799999999999</v>
          </cell>
          <cell r="E107">
            <v>291.45999999999998</v>
          </cell>
          <cell r="F107">
            <v>0</v>
          </cell>
          <cell r="G107">
            <v>1313.6695</v>
          </cell>
          <cell r="H107" t="str">
            <v>2.1.4.3.2.1</v>
          </cell>
          <cell r="I107">
            <v>1313.6695</v>
          </cell>
        </row>
        <row r="108">
          <cell r="A108" t="str">
            <v>2.1.4.3.2.2</v>
          </cell>
          <cell r="B108" t="str">
            <v>Twinax data cables</v>
          </cell>
          <cell r="C108">
            <v>296.8288</v>
          </cell>
          <cell r="D108">
            <v>675.72159999999997</v>
          </cell>
          <cell r="E108">
            <v>373.59359999999998</v>
          </cell>
          <cell r="F108">
            <v>0</v>
          </cell>
          <cell r="G108">
            <v>1346.144</v>
          </cell>
          <cell r="H108" t="str">
            <v>2.1.4.3.2.2</v>
          </cell>
          <cell r="I108">
            <v>1346.144</v>
          </cell>
        </row>
        <row r="109">
          <cell r="A109" t="str">
            <v>2.1.4.3.3</v>
          </cell>
          <cell r="B109" t="str">
            <v>Power and DCS cables in Type 1</v>
          </cell>
          <cell r="C109">
            <v>80.746900000000011</v>
          </cell>
          <cell r="D109">
            <v>224.19670000000002</v>
          </cell>
          <cell r="E109">
            <v>101.04640000000001</v>
          </cell>
          <cell r="F109">
            <v>0</v>
          </cell>
          <cell r="G109">
            <v>405.99000000000007</v>
          </cell>
          <cell r="H109" t="str">
            <v>2.1.4.3.3</v>
          </cell>
          <cell r="I109">
            <v>405.99000000000007</v>
          </cell>
        </row>
        <row r="110">
          <cell r="A110" t="str">
            <v>2.1.4.3.4</v>
          </cell>
          <cell r="B110" t="str">
            <v>Management of cables in Type 1</v>
          </cell>
          <cell r="C110">
            <v>0</v>
          </cell>
          <cell r="D110">
            <v>0</v>
          </cell>
          <cell r="E110">
            <v>0</v>
          </cell>
          <cell r="F110">
            <v>20.100502512562812</v>
          </cell>
          <cell r="G110">
            <v>20.100502512562812</v>
          </cell>
          <cell r="H110" t="str">
            <v>2.1.4.3.4</v>
          </cell>
          <cell r="I110">
            <v>0</v>
          </cell>
        </row>
        <row r="111">
          <cell r="A111" t="str">
            <v>2.1.4.3</v>
          </cell>
          <cell r="B111" t="str">
            <v>Type 1 Services</v>
          </cell>
          <cell r="C111">
            <v>720.52719999999999</v>
          </cell>
          <cell r="D111">
            <v>1797.7262999999998</v>
          </cell>
          <cell r="E111">
            <v>829.55</v>
          </cell>
          <cell r="F111">
            <v>20.100502512562812</v>
          </cell>
          <cell r="G111">
            <v>3367.9040025125632</v>
          </cell>
          <cell r="H111" t="str">
            <v>2.1.4.3</v>
          </cell>
          <cell r="I111">
            <v>3347.8035</v>
          </cell>
        </row>
        <row r="112">
          <cell r="A112" t="str">
            <v>2.1.4.4.1</v>
          </cell>
          <cell r="B112" t="str">
            <v>Shielding cage</v>
          </cell>
          <cell r="C112">
            <v>0</v>
          </cell>
          <cell r="D112">
            <v>0</v>
          </cell>
          <cell r="E112">
            <v>0</v>
          </cell>
          <cell r="F112">
            <v>50</v>
          </cell>
          <cell r="G112">
            <v>50</v>
          </cell>
          <cell r="H112" t="str">
            <v>2.1.4.4.1</v>
          </cell>
          <cell r="I112">
            <v>0</v>
          </cell>
        </row>
        <row r="113">
          <cell r="A113" t="str">
            <v>2.1.4.4.2</v>
          </cell>
          <cell r="B113" t="str">
            <v>Sealing of PP1</v>
          </cell>
          <cell r="C113">
            <v>0</v>
          </cell>
          <cell r="D113">
            <v>0</v>
          </cell>
          <cell r="E113">
            <v>0</v>
          </cell>
          <cell r="F113">
            <v>10</v>
          </cell>
          <cell r="G113">
            <v>10</v>
          </cell>
          <cell r="H113" t="str">
            <v>2.1.4.4.2</v>
          </cell>
          <cell r="I113">
            <v>0</v>
          </cell>
        </row>
        <row r="114">
          <cell r="A114" t="str">
            <v>2.1.4.4</v>
          </cell>
          <cell r="B114" t="str">
            <v>Patch Panel 1 (PP1)</v>
          </cell>
          <cell r="C114">
            <v>0</v>
          </cell>
          <cell r="D114">
            <v>0</v>
          </cell>
          <cell r="E114">
            <v>0</v>
          </cell>
          <cell r="F114">
            <v>60</v>
          </cell>
          <cell r="G114">
            <v>60</v>
          </cell>
          <cell r="H114" t="str">
            <v>2.1.4.4</v>
          </cell>
          <cell r="I114">
            <v>0</v>
          </cell>
        </row>
        <row r="115">
          <cell r="A115" t="str">
            <v>2.1.4.5.1</v>
          </cell>
          <cell r="B115" t="str">
            <v>lpGBT</v>
          </cell>
          <cell r="C115">
            <v>24.96</v>
          </cell>
          <cell r="D115">
            <v>54.92</v>
          </cell>
          <cell r="E115">
            <v>31.96</v>
          </cell>
          <cell r="F115">
            <v>0</v>
          </cell>
          <cell r="G115">
            <v>111.84</v>
          </cell>
          <cell r="H115" t="str">
            <v>2.1.4.5.1</v>
          </cell>
          <cell r="I115">
            <v>111.84</v>
          </cell>
        </row>
        <row r="116">
          <cell r="A116" t="str">
            <v>2.1.4.5.2.a</v>
          </cell>
          <cell r="B116" t="str">
            <v>Receiver Optics</v>
          </cell>
          <cell r="C116">
            <v>62.4</v>
          </cell>
          <cell r="D116">
            <v>137.30000000000001</v>
          </cell>
          <cell r="E116">
            <v>79.900000000000006</v>
          </cell>
          <cell r="F116">
            <v>0</v>
          </cell>
          <cell r="G116">
            <v>279.60000000000002</v>
          </cell>
          <cell r="H116" t="str">
            <v>2.1.4.5.2.a</v>
          </cell>
          <cell r="I116">
            <v>279.60000000000002</v>
          </cell>
        </row>
        <row r="117">
          <cell r="A117" t="str">
            <v>2.1.4.5.2.b</v>
          </cell>
          <cell r="B117" t="str">
            <v>Transmitter Optics</v>
          </cell>
          <cell r="C117">
            <v>62.4</v>
          </cell>
          <cell r="D117">
            <v>137.30000000000001</v>
          </cell>
          <cell r="E117">
            <v>79.900000000000006</v>
          </cell>
          <cell r="F117">
            <v>0</v>
          </cell>
          <cell r="G117">
            <v>279.60000000000002</v>
          </cell>
          <cell r="H117" t="str">
            <v>2.1.4.5.2.b</v>
          </cell>
          <cell r="I117">
            <v>279.60000000000002</v>
          </cell>
        </row>
        <row r="118">
          <cell r="A118" t="str">
            <v>2.1.4.5.3</v>
          </cell>
          <cell r="B118" t="str">
            <v>Rx/Tx board</v>
          </cell>
          <cell r="C118">
            <v>41.6</v>
          </cell>
          <cell r="D118">
            <v>91.6</v>
          </cell>
          <cell r="E118">
            <v>53.4</v>
          </cell>
          <cell r="F118">
            <v>0</v>
          </cell>
          <cell r="G118">
            <v>186.6</v>
          </cell>
          <cell r="H118" t="str">
            <v>2.1.4.5.3</v>
          </cell>
          <cell r="I118">
            <v>186.6</v>
          </cell>
        </row>
        <row r="119">
          <cell r="A119" t="str">
            <v>2.1.4.5</v>
          </cell>
          <cell r="B119" t="str">
            <v>Optical drivers/receivers</v>
          </cell>
          <cell r="C119">
            <v>191.35999999999999</v>
          </cell>
          <cell r="D119">
            <v>421.12</v>
          </cell>
          <cell r="E119">
            <v>245.16000000000003</v>
          </cell>
          <cell r="F119">
            <v>0</v>
          </cell>
          <cell r="G119">
            <v>857.6400000000001</v>
          </cell>
          <cell r="H119" t="str">
            <v>2.1.4.5</v>
          </cell>
          <cell r="I119">
            <v>857.6400000000001</v>
          </cell>
        </row>
        <row r="120">
          <cell r="A120" t="str">
            <v>2.1.4.6.1</v>
          </cell>
          <cell r="B120" t="str">
            <v>Mechanical housing</v>
          </cell>
          <cell r="C120">
            <v>0</v>
          </cell>
          <cell r="D120">
            <v>0</v>
          </cell>
          <cell r="E120">
            <v>0</v>
          </cell>
          <cell r="F120">
            <v>310.58999999999997</v>
          </cell>
          <cell r="G120">
            <v>310.58999999999997</v>
          </cell>
          <cell r="H120" t="str">
            <v>2.1.4.6.1</v>
          </cell>
          <cell r="I120">
            <v>0</v>
          </cell>
        </row>
        <row r="121">
          <cell r="A121" t="str">
            <v>2.1.4.6</v>
          </cell>
          <cell r="B121" t="str">
            <v>Optical patch panel</v>
          </cell>
          <cell r="C121">
            <v>0</v>
          </cell>
          <cell r="D121">
            <v>0</v>
          </cell>
          <cell r="E121">
            <v>0</v>
          </cell>
          <cell r="F121">
            <v>310.58999999999997</v>
          </cell>
          <cell r="G121">
            <v>310.58999999999997</v>
          </cell>
          <cell r="H121" t="str">
            <v>2.1.4.6</v>
          </cell>
          <cell r="I121">
            <v>0</v>
          </cell>
        </row>
        <row r="122">
          <cell r="A122" t="str">
            <v>2.1.4.7.1</v>
          </cell>
          <cell r="B122" t="str">
            <v>Radiation hard fibre material</v>
          </cell>
          <cell r="C122">
            <v>0</v>
          </cell>
          <cell r="D122">
            <v>0</v>
          </cell>
          <cell r="E122">
            <v>0</v>
          </cell>
          <cell r="F122">
            <v>0</v>
          </cell>
          <cell r="G122">
            <v>0</v>
          </cell>
          <cell r="H122" t="str">
            <v>2.1.4.7.1</v>
          </cell>
          <cell r="I122">
            <v>0</v>
          </cell>
        </row>
        <row r="123">
          <cell r="A123" t="str">
            <v>2.1.4.7.1 a</v>
          </cell>
          <cell r="B123" t="str">
            <v>Up Links</v>
          </cell>
          <cell r="C123">
            <v>209</v>
          </cell>
          <cell r="D123">
            <v>459.8</v>
          </cell>
          <cell r="E123">
            <v>269.8</v>
          </cell>
          <cell r="F123">
            <v>0</v>
          </cell>
          <cell r="G123">
            <v>938.59999999999991</v>
          </cell>
          <cell r="H123" t="str">
            <v>2.1.4.7.1 a</v>
          </cell>
          <cell r="I123">
            <v>938.59999999999991</v>
          </cell>
        </row>
        <row r="124">
          <cell r="A124" t="str">
            <v>2.1.4.7.1 b</v>
          </cell>
          <cell r="B124" t="str">
            <v>Down Links</v>
          </cell>
          <cell r="C124">
            <v>38</v>
          </cell>
          <cell r="D124">
            <v>79.8</v>
          </cell>
          <cell r="E124">
            <v>45.6</v>
          </cell>
          <cell r="F124">
            <v>0</v>
          </cell>
          <cell r="G124">
            <v>163.4</v>
          </cell>
          <cell r="H124" t="str">
            <v>2.1.4.7.1 b</v>
          </cell>
          <cell r="I124">
            <v>163.4</v>
          </cell>
        </row>
        <row r="125">
          <cell r="A125" t="str">
            <v>2.1.4.7.2</v>
          </cell>
          <cell r="B125" t="str">
            <v>Connectorization</v>
          </cell>
          <cell r="C125">
            <v>0</v>
          </cell>
          <cell r="D125">
            <v>0</v>
          </cell>
          <cell r="E125">
            <v>0</v>
          </cell>
          <cell r="F125">
            <v>0</v>
          </cell>
          <cell r="G125">
            <v>0</v>
          </cell>
          <cell r="H125" t="str">
            <v>2.1.4.7.2</v>
          </cell>
          <cell r="I125">
            <v>0</v>
          </cell>
        </row>
        <row r="126">
          <cell r="A126" t="str">
            <v>2.1.4.7</v>
          </cell>
          <cell r="B126" t="str">
            <v>Optical fibers</v>
          </cell>
          <cell r="C126">
            <v>247</v>
          </cell>
          <cell r="D126">
            <v>539.6</v>
          </cell>
          <cell r="E126">
            <v>315.40000000000003</v>
          </cell>
          <cell r="F126">
            <v>0</v>
          </cell>
          <cell r="G126">
            <v>1102</v>
          </cell>
          <cell r="H126" t="str">
            <v>2.1.4.7</v>
          </cell>
          <cell r="I126">
            <v>1102</v>
          </cell>
        </row>
        <row r="127">
          <cell r="A127" t="str">
            <v>2.1.4.8.1</v>
          </cell>
          <cell r="B127" t="str">
            <v>High speed electrical data cables in Type 2</v>
          </cell>
          <cell r="C127">
            <v>80.807000000000002</v>
          </cell>
          <cell r="D127">
            <v>224.55840000000001</v>
          </cell>
          <cell r="E127">
            <v>101.2214</v>
          </cell>
          <cell r="F127">
            <v>0</v>
          </cell>
          <cell r="G127">
            <v>406.58680000000004</v>
          </cell>
          <cell r="H127" t="str">
            <v>2.1.4.8.1</v>
          </cell>
          <cell r="I127">
            <v>406.58680000000004</v>
          </cell>
        </row>
        <row r="128">
          <cell r="A128" t="str">
            <v>2.1.4.8.2</v>
          </cell>
          <cell r="B128" t="str">
            <v>Power and DCS cables in Type 2</v>
          </cell>
          <cell r="C128">
            <v>332.98649999999998</v>
          </cell>
          <cell r="D128">
            <v>928.32600000000002</v>
          </cell>
          <cell r="E128">
            <v>420.4375</v>
          </cell>
          <cell r="F128">
            <v>0</v>
          </cell>
          <cell r="G128">
            <v>1681.75</v>
          </cell>
          <cell r="H128" t="str">
            <v>2.1.4.8.2</v>
          </cell>
          <cell r="I128">
            <v>1681.75</v>
          </cell>
        </row>
        <row r="129">
          <cell r="A129" t="str">
            <v>2.1.4.8</v>
          </cell>
          <cell r="B129" t="str">
            <v>Type 2 Services</v>
          </cell>
          <cell r="C129">
            <v>413.79349999999999</v>
          </cell>
          <cell r="D129">
            <v>1152.8843999999999</v>
          </cell>
          <cell r="E129">
            <v>521.65890000000002</v>
          </cell>
          <cell r="F129">
            <v>0</v>
          </cell>
          <cell r="G129">
            <v>2088.3368</v>
          </cell>
          <cell r="H129" t="str">
            <v>2.1.4.8</v>
          </cell>
          <cell r="I129">
            <v>2088.3368</v>
          </cell>
        </row>
        <row r="130">
          <cell r="A130" t="str">
            <v>2.1.4.9.1</v>
          </cell>
          <cell r="B130" t="str">
            <v>LV Boxes</v>
          </cell>
          <cell r="C130">
            <v>0</v>
          </cell>
          <cell r="D130">
            <v>0</v>
          </cell>
          <cell r="E130">
            <v>0</v>
          </cell>
          <cell r="F130">
            <v>334.18</v>
          </cell>
          <cell r="G130">
            <v>334.18</v>
          </cell>
          <cell r="H130" t="str">
            <v>2.1.4.9.1</v>
          </cell>
          <cell r="I130">
            <v>0</v>
          </cell>
        </row>
        <row r="131">
          <cell r="A131" t="str">
            <v>2.1.4.9.2</v>
          </cell>
          <cell r="B131" t="str">
            <v>HV Boxes</v>
          </cell>
          <cell r="C131">
            <v>0</v>
          </cell>
          <cell r="D131">
            <v>0</v>
          </cell>
          <cell r="E131">
            <v>0</v>
          </cell>
          <cell r="F131">
            <v>74.322500000000005</v>
          </cell>
          <cell r="G131">
            <v>74.322500000000005</v>
          </cell>
          <cell r="H131" t="str">
            <v>2.1.4.9.2</v>
          </cell>
          <cell r="I131">
            <v>0</v>
          </cell>
        </row>
        <row r="132">
          <cell r="A132" t="str">
            <v>2.1.4.9</v>
          </cell>
          <cell r="B132" t="str">
            <v>Patch Panel 2 (PP2)</v>
          </cell>
          <cell r="C132">
            <v>0</v>
          </cell>
          <cell r="D132">
            <v>0</v>
          </cell>
          <cell r="E132">
            <v>0</v>
          </cell>
          <cell r="F132">
            <v>408.5025</v>
          </cell>
          <cell r="G132">
            <v>408.5025</v>
          </cell>
          <cell r="H132" t="str">
            <v>2.1.4.9</v>
          </cell>
          <cell r="I132">
            <v>0</v>
          </cell>
        </row>
        <row r="133">
          <cell r="A133" t="str">
            <v>2.1.4.10.1</v>
          </cell>
          <cell r="B133" t="str">
            <v>Cabling and termination</v>
          </cell>
          <cell r="C133">
            <v>0</v>
          </cell>
          <cell r="D133">
            <v>0</v>
          </cell>
          <cell r="E133">
            <v>0</v>
          </cell>
          <cell r="F133">
            <v>150</v>
          </cell>
          <cell r="G133">
            <v>150</v>
          </cell>
          <cell r="H133" t="str">
            <v>2.1.4.10.1</v>
          </cell>
          <cell r="I133">
            <v>0</v>
          </cell>
        </row>
        <row r="134">
          <cell r="A134" t="str">
            <v>2.1.4.10</v>
          </cell>
          <cell r="B134" t="str">
            <v>Type 3 Services</v>
          </cell>
          <cell r="C134">
            <v>0</v>
          </cell>
          <cell r="D134">
            <v>0</v>
          </cell>
          <cell r="E134">
            <v>0</v>
          </cell>
          <cell r="F134">
            <v>150</v>
          </cell>
          <cell r="G134">
            <v>150</v>
          </cell>
          <cell r="H134" t="str">
            <v>2.1.4.10</v>
          </cell>
          <cell r="I134">
            <v>0</v>
          </cell>
        </row>
        <row r="135">
          <cell r="A135" t="str">
            <v>2.1.4</v>
          </cell>
          <cell r="B135" t="str">
            <v>Services</v>
          </cell>
          <cell r="C135">
            <v>1833.7671359798994</v>
          </cell>
          <cell r="D135">
            <v>4670.3003000000008</v>
          </cell>
          <cell r="E135">
            <v>2161.7080999999998</v>
          </cell>
          <cell r="F135">
            <v>949.19300251256277</v>
          </cell>
          <cell r="G135">
            <v>9614.9685384924651</v>
          </cell>
          <cell r="H135" t="str">
            <v>2.1.4</v>
          </cell>
          <cell r="I135">
            <v>8665.7755359799012</v>
          </cell>
        </row>
        <row r="136">
          <cell r="A136" t="str">
            <v>2.1.5.1.1</v>
          </cell>
          <cell r="B136" t="str">
            <v>Outer Barrel Local Support Cooling  Line</v>
          </cell>
          <cell r="C136">
            <v>0</v>
          </cell>
          <cell r="D136">
            <v>0</v>
          </cell>
          <cell r="E136">
            <v>0</v>
          </cell>
          <cell r="F136">
            <v>0</v>
          </cell>
          <cell r="G136">
            <v>0</v>
          </cell>
          <cell r="H136" t="str">
            <v>2.1.5.1.1</v>
          </cell>
          <cell r="I136">
            <v>0</v>
          </cell>
        </row>
        <row r="137">
          <cell r="A137" t="str">
            <v>2.1.5.1.2</v>
          </cell>
          <cell r="B137" t="str">
            <v>Outer Encap Local Support Cooling Line</v>
          </cell>
          <cell r="C137">
            <v>0</v>
          </cell>
          <cell r="D137">
            <v>0</v>
          </cell>
          <cell r="E137">
            <v>0</v>
          </cell>
          <cell r="F137">
            <v>0</v>
          </cell>
          <cell r="G137">
            <v>0</v>
          </cell>
          <cell r="H137" t="str">
            <v>2.1.5.1.2</v>
          </cell>
          <cell r="I137">
            <v>0</v>
          </cell>
        </row>
        <row r="138">
          <cell r="A138" t="str">
            <v>2.1.5.1.3</v>
          </cell>
          <cell r="B138" t="str">
            <v>Inner Barrel Local Support Cooling Line</v>
          </cell>
          <cell r="C138">
            <v>0</v>
          </cell>
          <cell r="D138">
            <v>0</v>
          </cell>
          <cell r="E138">
            <v>0</v>
          </cell>
          <cell r="F138">
            <v>0</v>
          </cell>
          <cell r="G138">
            <v>0</v>
          </cell>
          <cell r="H138" t="str">
            <v>2.1.5.1.3</v>
          </cell>
          <cell r="I138">
            <v>0</v>
          </cell>
        </row>
        <row r="139">
          <cell r="A139" t="str">
            <v>2.1.5.1.4</v>
          </cell>
          <cell r="B139" t="str">
            <v>Inner Encap Local Support Cooling Line</v>
          </cell>
          <cell r="C139">
            <v>0</v>
          </cell>
          <cell r="D139">
            <v>0</v>
          </cell>
          <cell r="E139">
            <v>0</v>
          </cell>
          <cell r="F139">
            <v>0</v>
          </cell>
          <cell r="G139">
            <v>0</v>
          </cell>
          <cell r="H139" t="str">
            <v>2.1.5.1.4</v>
          </cell>
          <cell r="I139">
            <v>0</v>
          </cell>
        </row>
        <row r="140">
          <cell r="A140" t="str">
            <v>2.1.5.1</v>
          </cell>
          <cell r="B140" t="str">
            <v>Local Support cooling  line</v>
          </cell>
          <cell r="C140">
            <v>0</v>
          </cell>
          <cell r="D140">
            <v>0</v>
          </cell>
          <cell r="E140">
            <v>0</v>
          </cell>
          <cell r="F140">
            <v>0</v>
          </cell>
          <cell r="G140">
            <v>0</v>
          </cell>
          <cell r="H140" t="str">
            <v>2.1.5.1</v>
          </cell>
          <cell r="I140">
            <v>0</v>
          </cell>
        </row>
        <row r="141">
          <cell r="A141" t="str">
            <v>2.1.5.2.1</v>
          </cell>
          <cell r="B141" t="str">
            <v>Outer Barrel mechanical structure</v>
          </cell>
          <cell r="C141">
            <v>0</v>
          </cell>
          <cell r="D141">
            <v>0</v>
          </cell>
          <cell r="E141">
            <v>0</v>
          </cell>
          <cell r="F141">
            <v>0</v>
          </cell>
          <cell r="G141">
            <v>0</v>
          </cell>
          <cell r="H141" t="str">
            <v>2.1.5.2.1</v>
          </cell>
          <cell r="I141">
            <v>0</v>
          </cell>
        </row>
        <row r="142">
          <cell r="A142" t="str">
            <v>2.1.5.2.1 a</v>
          </cell>
          <cell r="B142" t="str">
            <v>Fabrication</v>
          </cell>
          <cell r="C142">
            <v>0</v>
          </cell>
          <cell r="D142">
            <v>1573.51</v>
          </cell>
          <cell r="E142">
            <v>0</v>
          </cell>
          <cell r="F142">
            <v>0</v>
          </cell>
          <cell r="G142">
            <v>1573.51</v>
          </cell>
          <cell r="H142" t="str">
            <v>2.1.5.2.1 a</v>
          </cell>
          <cell r="I142">
            <v>1573.51</v>
          </cell>
        </row>
        <row r="143">
          <cell r="A143" t="str">
            <v>2.1.5.2.1 b</v>
          </cell>
          <cell r="B143" t="str">
            <v>Setup</v>
          </cell>
          <cell r="C143">
            <v>0</v>
          </cell>
          <cell r="D143">
            <v>140</v>
          </cell>
          <cell r="E143">
            <v>0</v>
          </cell>
          <cell r="F143">
            <v>0</v>
          </cell>
          <cell r="G143">
            <v>140</v>
          </cell>
          <cell r="H143" t="str">
            <v>2.1.5.2.1 b</v>
          </cell>
          <cell r="I143">
            <v>140</v>
          </cell>
        </row>
        <row r="144">
          <cell r="A144" t="str">
            <v>2.1.5.2.2</v>
          </cell>
          <cell r="B144" t="str">
            <v>Outer Endcap mechanical structure</v>
          </cell>
          <cell r="C144">
            <v>0</v>
          </cell>
          <cell r="D144">
            <v>0</v>
          </cell>
          <cell r="E144">
            <v>0</v>
          </cell>
          <cell r="F144">
            <v>0</v>
          </cell>
          <cell r="G144">
            <v>0</v>
          </cell>
          <cell r="H144" t="str">
            <v>2.1.5.2.2</v>
          </cell>
          <cell r="I144">
            <v>0</v>
          </cell>
        </row>
        <row r="145">
          <cell r="A145" t="str">
            <v>2.1.5.2.2 a</v>
          </cell>
          <cell r="B145" t="str">
            <v>Fabrication</v>
          </cell>
          <cell r="C145">
            <v>0</v>
          </cell>
          <cell r="D145">
            <v>0</v>
          </cell>
          <cell r="E145">
            <v>425.24</v>
          </cell>
          <cell r="F145">
            <v>0</v>
          </cell>
          <cell r="G145">
            <v>425.24</v>
          </cell>
          <cell r="H145" t="str">
            <v>2.1.5.2.2 a</v>
          </cell>
          <cell r="I145">
            <v>425.24</v>
          </cell>
        </row>
        <row r="146">
          <cell r="A146" t="str">
            <v>2.1.5.2.2 b</v>
          </cell>
          <cell r="B146" t="str">
            <v>Setup</v>
          </cell>
          <cell r="C146">
            <v>0</v>
          </cell>
          <cell r="D146">
            <v>0</v>
          </cell>
          <cell r="E146">
            <v>192</v>
          </cell>
          <cell r="F146">
            <v>0</v>
          </cell>
          <cell r="G146">
            <v>192</v>
          </cell>
          <cell r="H146" t="str">
            <v>2.1.5.2.2 b</v>
          </cell>
          <cell r="I146">
            <v>192</v>
          </cell>
        </row>
        <row r="147">
          <cell r="A147" t="str">
            <v>2.1.5.2.3</v>
          </cell>
          <cell r="B147" t="str">
            <v>Inner Barrel mechanical structure</v>
          </cell>
          <cell r="C147">
            <v>0</v>
          </cell>
          <cell r="D147">
            <v>0</v>
          </cell>
          <cell r="E147">
            <v>0</v>
          </cell>
          <cell r="F147">
            <v>0</v>
          </cell>
          <cell r="G147">
            <v>0</v>
          </cell>
          <cell r="H147" t="str">
            <v>2.1.5.2.3</v>
          </cell>
          <cell r="I147">
            <v>0</v>
          </cell>
        </row>
        <row r="148">
          <cell r="A148" t="str">
            <v>2.1.5.2.3 a</v>
          </cell>
          <cell r="B148" t="str">
            <v>Fabrication</v>
          </cell>
          <cell r="C148">
            <v>519.34</v>
          </cell>
          <cell r="D148">
            <v>0</v>
          </cell>
          <cell r="E148">
            <v>0</v>
          </cell>
          <cell r="F148">
            <v>0</v>
          </cell>
          <cell r="G148">
            <v>519.34</v>
          </cell>
          <cell r="H148" t="str">
            <v>2.1.5.2.3 a</v>
          </cell>
          <cell r="I148">
            <v>519.34</v>
          </cell>
        </row>
        <row r="149">
          <cell r="A149" t="str">
            <v>2.1.5.2.3 b</v>
          </cell>
          <cell r="B149" t="str">
            <v>Setup</v>
          </cell>
          <cell r="C149">
            <v>100</v>
          </cell>
          <cell r="D149">
            <v>0</v>
          </cell>
          <cell r="E149">
            <v>0</v>
          </cell>
          <cell r="F149">
            <v>0</v>
          </cell>
          <cell r="G149">
            <v>100</v>
          </cell>
          <cell r="H149" t="str">
            <v>2.1.5.2.3 b</v>
          </cell>
          <cell r="I149">
            <v>100</v>
          </cell>
        </row>
        <row r="150">
          <cell r="A150" t="str">
            <v>2.1.5.2.4</v>
          </cell>
          <cell r="B150" t="str">
            <v>Inner Endcap mechanical structure</v>
          </cell>
          <cell r="C150">
            <v>0</v>
          </cell>
          <cell r="D150">
            <v>0</v>
          </cell>
          <cell r="E150">
            <v>0</v>
          </cell>
          <cell r="F150">
            <v>0</v>
          </cell>
          <cell r="G150">
            <v>0</v>
          </cell>
          <cell r="H150" t="str">
            <v>2.1.5.2.4</v>
          </cell>
          <cell r="I150">
            <v>0</v>
          </cell>
        </row>
        <row r="151">
          <cell r="A151" t="str">
            <v>2.1.5.2</v>
          </cell>
          <cell r="B151" t="str">
            <v>Local support Mechanical Structure</v>
          </cell>
          <cell r="C151">
            <v>619.34</v>
          </cell>
          <cell r="D151">
            <v>1713.51</v>
          </cell>
          <cell r="E151">
            <v>617.24</v>
          </cell>
          <cell r="F151">
            <v>0</v>
          </cell>
          <cell r="G151">
            <v>2950.09</v>
          </cell>
          <cell r="H151" t="str">
            <v>2.1.5.2</v>
          </cell>
          <cell r="I151">
            <v>2950.09</v>
          </cell>
        </row>
        <row r="152">
          <cell r="A152" t="str">
            <v>2.1.5.3.1</v>
          </cell>
          <cell r="B152" t="str">
            <v>Outer Barrel Module Loading</v>
          </cell>
          <cell r="C152">
            <v>0</v>
          </cell>
          <cell r="D152">
            <v>0</v>
          </cell>
          <cell r="E152">
            <v>0</v>
          </cell>
          <cell r="F152">
            <v>0</v>
          </cell>
          <cell r="G152">
            <v>0</v>
          </cell>
          <cell r="H152" t="str">
            <v>2.1.5.3.1</v>
          </cell>
          <cell r="I152">
            <v>0</v>
          </cell>
        </row>
        <row r="153">
          <cell r="A153" t="str">
            <v>2.1.5.3.1 a</v>
          </cell>
          <cell r="B153" t="str">
            <v>Loading</v>
          </cell>
          <cell r="C153">
            <v>0</v>
          </cell>
          <cell r="D153">
            <v>798.27</v>
          </cell>
          <cell r="E153">
            <v>0</v>
          </cell>
          <cell r="F153">
            <v>0</v>
          </cell>
          <cell r="G153">
            <v>798.27</v>
          </cell>
          <cell r="H153" t="str">
            <v>2.1.5.3.1 a</v>
          </cell>
          <cell r="I153">
            <v>798.27</v>
          </cell>
        </row>
        <row r="154">
          <cell r="A154" t="str">
            <v>2.1.5.3.1 b</v>
          </cell>
          <cell r="B154" t="str">
            <v>Setup</v>
          </cell>
          <cell r="C154">
            <v>0</v>
          </cell>
          <cell r="D154">
            <v>480</v>
          </cell>
          <cell r="E154">
            <v>0</v>
          </cell>
          <cell r="F154">
            <v>0</v>
          </cell>
          <cell r="G154">
            <v>480</v>
          </cell>
          <cell r="H154" t="str">
            <v>2.1.5.3.1 b</v>
          </cell>
          <cell r="I154">
            <v>480</v>
          </cell>
        </row>
        <row r="155">
          <cell r="A155" t="str">
            <v>2.1.5.3.2</v>
          </cell>
          <cell r="B155" t="str">
            <v>Outer Endcap Module Loading</v>
          </cell>
          <cell r="C155">
            <v>0</v>
          </cell>
          <cell r="D155">
            <v>0</v>
          </cell>
          <cell r="E155">
            <v>0</v>
          </cell>
          <cell r="F155">
            <v>0</v>
          </cell>
          <cell r="G155">
            <v>0</v>
          </cell>
          <cell r="H155" t="str">
            <v>2.1.5.3.2</v>
          </cell>
          <cell r="I155">
            <v>0</v>
          </cell>
        </row>
        <row r="156">
          <cell r="A156" t="str">
            <v>2.1.5.3.2 a</v>
          </cell>
          <cell r="B156" t="str">
            <v>Loading</v>
          </cell>
          <cell r="C156">
            <v>0</v>
          </cell>
          <cell r="D156">
            <v>0</v>
          </cell>
          <cell r="E156">
            <v>798.3</v>
          </cell>
          <cell r="F156">
            <v>0</v>
          </cell>
          <cell r="G156">
            <v>798.3</v>
          </cell>
          <cell r="H156" t="str">
            <v>2.1.5.3.2 a</v>
          </cell>
          <cell r="I156">
            <v>798.3</v>
          </cell>
        </row>
        <row r="157">
          <cell r="A157" t="str">
            <v>2.1.5.3.2 b</v>
          </cell>
          <cell r="B157" t="str">
            <v>Setup</v>
          </cell>
          <cell r="C157">
            <v>0</v>
          </cell>
          <cell r="D157">
            <v>0</v>
          </cell>
          <cell r="E157">
            <v>192</v>
          </cell>
          <cell r="F157">
            <v>0</v>
          </cell>
          <cell r="G157">
            <v>192</v>
          </cell>
          <cell r="H157" t="str">
            <v>2.1.5.3.2 b</v>
          </cell>
          <cell r="I157">
            <v>192</v>
          </cell>
        </row>
        <row r="158">
          <cell r="A158" t="str">
            <v>2.1.5.3.3</v>
          </cell>
          <cell r="B158" t="str">
            <v>Inner Barrel Module Loading</v>
          </cell>
          <cell r="C158">
            <v>0</v>
          </cell>
          <cell r="D158">
            <v>0</v>
          </cell>
          <cell r="E158">
            <v>0</v>
          </cell>
          <cell r="F158">
            <v>0</v>
          </cell>
          <cell r="G158">
            <v>0</v>
          </cell>
          <cell r="H158" t="str">
            <v>2.1.5.3.3</v>
          </cell>
          <cell r="I158">
            <v>0</v>
          </cell>
        </row>
        <row r="159">
          <cell r="A159" t="str">
            <v>2.1.5.3.3 a</v>
          </cell>
          <cell r="B159" t="str">
            <v>Loading</v>
          </cell>
          <cell r="C159">
            <v>177.19</v>
          </cell>
          <cell r="D159">
            <v>0</v>
          </cell>
          <cell r="E159">
            <v>0</v>
          </cell>
          <cell r="F159">
            <v>0</v>
          </cell>
          <cell r="G159">
            <v>177.19</v>
          </cell>
          <cell r="H159" t="str">
            <v>2.1.5.3.3 a</v>
          </cell>
          <cell r="I159">
            <v>177.19</v>
          </cell>
        </row>
        <row r="160">
          <cell r="A160" t="str">
            <v>2.1.5.3.3 b</v>
          </cell>
          <cell r="B160" t="str">
            <v>Setup</v>
          </cell>
          <cell r="C160">
            <v>96</v>
          </cell>
          <cell r="D160">
            <v>0</v>
          </cell>
          <cell r="E160">
            <v>0</v>
          </cell>
          <cell r="F160">
            <v>0</v>
          </cell>
          <cell r="G160">
            <v>96</v>
          </cell>
          <cell r="H160" t="str">
            <v>2.1.5.3.3 b</v>
          </cell>
          <cell r="I160">
            <v>96</v>
          </cell>
        </row>
        <row r="161">
          <cell r="A161" t="str">
            <v>2.1.5.3.4</v>
          </cell>
          <cell r="B161" t="str">
            <v>Inner Endcap Module Loading</v>
          </cell>
          <cell r="C161">
            <v>0</v>
          </cell>
          <cell r="D161">
            <v>0</v>
          </cell>
          <cell r="E161">
            <v>0</v>
          </cell>
          <cell r="F161">
            <v>0</v>
          </cell>
          <cell r="G161">
            <v>0</v>
          </cell>
          <cell r="H161" t="str">
            <v>2.1.5.3.4</v>
          </cell>
          <cell r="I161">
            <v>0</v>
          </cell>
        </row>
        <row r="162">
          <cell r="A162" t="str">
            <v>2.1.5.3</v>
          </cell>
          <cell r="B162" t="str">
            <v>Module loading on local supports</v>
          </cell>
          <cell r="C162">
            <v>273.19</v>
          </cell>
          <cell r="D162">
            <v>1278.27</v>
          </cell>
          <cell r="E162">
            <v>990.3</v>
          </cell>
          <cell r="F162">
            <v>0</v>
          </cell>
          <cell r="G162">
            <v>2541.7599999999998</v>
          </cell>
          <cell r="H162" t="str">
            <v>2.1.5.3</v>
          </cell>
          <cell r="I162">
            <v>2541.7600000000002</v>
          </cell>
        </row>
        <row r="163">
          <cell r="A163" t="str">
            <v>2.1.5</v>
          </cell>
          <cell r="B163" t="str">
            <v>Local Supports</v>
          </cell>
          <cell r="C163">
            <v>892.53</v>
          </cell>
          <cell r="D163">
            <v>2991.7799999999997</v>
          </cell>
          <cell r="E163">
            <v>1607.54</v>
          </cell>
          <cell r="F163">
            <v>0</v>
          </cell>
          <cell r="G163">
            <v>5491.85</v>
          </cell>
          <cell r="H163" t="str">
            <v>2.1.5</v>
          </cell>
          <cell r="I163">
            <v>5491.8499999999995</v>
          </cell>
        </row>
        <row r="164">
          <cell r="A164" t="str">
            <v>2.1.6.1.a</v>
          </cell>
          <cell r="B164" t="str">
            <v>Laminates</v>
          </cell>
          <cell r="C164">
            <v>0</v>
          </cell>
          <cell r="D164">
            <v>0</v>
          </cell>
          <cell r="E164">
            <v>0</v>
          </cell>
          <cell r="F164">
            <v>395.84</v>
          </cell>
          <cell r="G164">
            <v>395.84</v>
          </cell>
          <cell r="H164" t="str">
            <v>2.1.6.1.a</v>
          </cell>
          <cell r="I164">
            <v>0</v>
          </cell>
        </row>
        <row r="165">
          <cell r="A165" t="str">
            <v>2.1.6.1.b</v>
          </cell>
          <cell r="B165" t="str">
            <v>Tools/EoB</v>
          </cell>
          <cell r="C165">
            <v>0</v>
          </cell>
          <cell r="D165">
            <v>0</v>
          </cell>
          <cell r="E165">
            <v>0</v>
          </cell>
          <cell r="F165">
            <v>15</v>
          </cell>
          <cell r="G165">
            <v>15</v>
          </cell>
          <cell r="H165" t="str">
            <v>2.1.6.1.b</v>
          </cell>
          <cell r="I165">
            <v>0</v>
          </cell>
        </row>
        <row r="166">
          <cell r="A166" t="str">
            <v>2.1.6.1</v>
          </cell>
          <cell r="B166" t="str">
            <v>Inner layers support tube (IST) – Insertion system</v>
          </cell>
          <cell r="C166">
            <v>0</v>
          </cell>
          <cell r="D166">
            <v>0</v>
          </cell>
          <cell r="E166">
            <v>0</v>
          </cell>
          <cell r="F166">
            <v>410.84</v>
          </cell>
          <cell r="G166">
            <v>410.84</v>
          </cell>
          <cell r="H166" t="str">
            <v>2.1.6.1</v>
          </cell>
          <cell r="I166">
            <v>0</v>
          </cell>
        </row>
        <row r="167">
          <cell r="A167" t="str">
            <v>2.1.6.2.a</v>
          </cell>
          <cell r="B167" t="str">
            <v>EndRings</v>
          </cell>
          <cell r="C167">
            <v>0</v>
          </cell>
          <cell r="D167">
            <v>126.3</v>
          </cell>
          <cell r="E167">
            <v>0</v>
          </cell>
          <cell r="F167">
            <v>0</v>
          </cell>
          <cell r="G167">
            <v>126.3</v>
          </cell>
          <cell r="H167" t="str">
            <v>2.1.6.2.a</v>
          </cell>
          <cell r="I167">
            <v>126.3</v>
          </cell>
        </row>
        <row r="168">
          <cell r="A168" t="str">
            <v>2.1.6.2</v>
          </cell>
          <cell r="B168" t="str">
            <v>Outer barrel mechanical structure – Support points</v>
          </cell>
          <cell r="C168">
            <v>0</v>
          </cell>
          <cell r="D168">
            <v>126.3</v>
          </cell>
          <cell r="E168">
            <v>0</v>
          </cell>
          <cell r="F168">
            <v>0</v>
          </cell>
          <cell r="G168">
            <v>126.3</v>
          </cell>
          <cell r="H168" t="str">
            <v>2.1.6.2</v>
          </cell>
          <cell r="I168">
            <v>126.3</v>
          </cell>
        </row>
        <row r="169">
          <cell r="A169" t="str">
            <v>2.1.6.3.a</v>
          </cell>
          <cell r="B169" t="str">
            <v>Laminates</v>
          </cell>
          <cell r="C169">
            <v>369.45</v>
          </cell>
          <cell r="D169">
            <v>0</v>
          </cell>
          <cell r="E169">
            <v>0</v>
          </cell>
          <cell r="F169">
            <v>0</v>
          </cell>
          <cell r="G169">
            <v>369.45</v>
          </cell>
          <cell r="H169" t="str">
            <v>2.1.6.3.a</v>
          </cell>
          <cell r="I169">
            <v>369.45</v>
          </cell>
        </row>
        <row r="170">
          <cell r="A170" t="str">
            <v>2.1.6.3.b</v>
          </cell>
          <cell r="B170" t="str">
            <v>EndRings</v>
          </cell>
          <cell r="C170">
            <v>51.47</v>
          </cell>
          <cell r="D170">
            <v>0</v>
          </cell>
          <cell r="E170">
            <v>0</v>
          </cell>
          <cell r="F170">
            <v>0</v>
          </cell>
          <cell r="G170">
            <v>51.47</v>
          </cell>
          <cell r="H170" t="str">
            <v>2.1.6.3.b</v>
          </cell>
          <cell r="I170">
            <v>51.47</v>
          </cell>
        </row>
        <row r="171">
          <cell r="A171" t="str">
            <v>2.1.6.3.c</v>
          </cell>
          <cell r="B171" t="str">
            <v>Tools/EoB</v>
          </cell>
          <cell r="C171">
            <v>37</v>
          </cell>
          <cell r="D171">
            <v>0</v>
          </cell>
          <cell r="E171">
            <v>0</v>
          </cell>
          <cell r="F171">
            <v>0</v>
          </cell>
          <cell r="G171">
            <v>37</v>
          </cell>
          <cell r="H171" t="str">
            <v>2.1.6.3.c</v>
          </cell>
          <cell r="I171">
            <v>37</v>
          </cell>
        </row>
        <row r="172">
          <cell r="A172" t="str">
            <v>2.1.6.3</v>
          </cell>
          <cell r="B172" t="str">
            <v>Inner barrel mechanical structure and insertion tooling</v>
          </cell>
          <cell r="C172">
            <v>457.91999999999996</v>
          </cell>
          <cell r="D172">
            <v>0</v>
          </cell>
          <cell r="E172">
            <v>0</v>
          </cell>
          <cell r="F172">
            <v>0</v>
          </cell>
          <cell r="G172">
            <v>457.91999999999996</v>
          </cell>
          <cell r="H172" t="str">
            <v>2.1.6.3</v>
          </cell>
          <cell r="I172">
            <v>457.91999999999996</v>
          </cell>
        </row>
        <row r="173">
          <cell r="A173" t="str">
            <v>2.1.6.4.a</v>
          </cell>
          <cell r="B173" t="str">
            <v>Laminates</v>
          </cell>
          <cell r="C173">
            <v>0</v>
          </cell>
          <cell r="D173">
            <v>0</v>
          </cell>
          <cell r="E173">
            <v>1029.192</v>
          </cell>
          <cell r="F173">
            <v>0</v>
          </cell>
          <cell r="G173">
            <v>1029.192</v>
          </cell>
          <cell r="H173" t="str">
            <v>2.1.6.4.a</v>
          </cell>
          <cell r="I173">
            <v>1029.192</v>
          </cell>
        </row>
        <row r="174">
          <cell r="A174" t="str">
            <v>2.1.6.4.b</v>
          </cell>
          <cell r="B174" t="str">
            <v>EndRings</v>
          </cell>
          <cell r="C174">
            <v>0</v>
          </cell>
          <cell r="D174">
            <v>0</v>
          </cell>
          <cell r="E174">
            <v>64.34</v>
          </cell>
          <cell r="F174">
            <v>0</v>
          </cell>
          <cell r="G174">
            <v>64.34</v>
          </cell>
          <cell r="H174" t="str">
            <v>2.1.6.4.b</v>
          </cell>
          <cell r="I174">
            <v>64.34</v>
          </cell>
        </row>
        <row r="175">
          <cell r="A175" t="str">
            <v>2.1.6.4.c</v>
          </cell>
          <cell r="B175" t="str">
            <v>Tools/EoB</v>
          </cell>
          <cell r="C175">
            <v>0</v>
          </cell>
          <cell r="D175">
            <v>0</v>
          </cell>
          <cell r="E175">
            <v>30</v>
          </cell>
          <cell r="F175">
            <v>0</v>
          </cell>
          <cell r="G175">
            <v>30</v>
          </cell>
          <cell r="H175" t="str">
            <v>2.1.6.4.c</v>
          </cell>
          <cell r="I175">
            <v>30</v>
          </cell>
        </row>
        <row r="176">
          <cell r="A176" t="str">
            <v>2.1.6.4</v>
          </cell>
          <cell r="B176" t="str">
            <v>Outer Endcap structures</v>
          </cell>
          <cell r="C176">
            <v>0</v>
          </cell>
          <cell r="D176">
            <v>0</v>
          </cell>
          <cell r="E176">
            <v>1123.5319999999999</v>
          </cell>
          <cell r="F176">
            <v>0</v>
          </cell>
          <cell r="G176">
            <v>1123.5319999999999</v>
          </cell>
          <cell r="H176" t="str">
            <v>2.1.6.4</v>
          </cell>
          <cell r="I176">
            <v>1123.5319999999999</v>
          </cell>
        </row>
        <row r="177">
          <cell r="A177" t="str">
            <v>2.1.6</v>
          </cell>
          <cell r="B177" t="str">
            <v>Global Mechanics and installation tooling</v>
          </cell>
          <cell r="C177">
            <v>457.91999999999996</v>
          </cell>
          <cell r="D177">
            <v>126.3</v>
          </cell>
          <cell r="E177">
            <v>1123.5319999999999</v>
          </cell>
          <cell r="F177">
            <v>410.84</v>
          </cell>
          <cell r="G177">
            <v>2118.5920000000001</v>
          </cell>
          <cell r="H177" t="str">
            <v>2.1.6</v>
          </cell>
          <cell r="I177">
            <v>1707.752</v>
          </cell>
        </row>
        <row r="178">
          <cell r="A178" t="str">
            <v>2.1.7.1.a</v>
          </cell>
          <cell r="B178" t="str">
            <v>Tooling for stave placement</v>
          </cell>
          <cell r="C178">
            <v>100</v>
          </cell>
          <cell r="D178">
            <v>0</v>
          </cell>
          <cell r="E178">
            <v>0</v>
          </cell>
          <cell r="F178">
            <v>0</v>
          </cell>
          <cell r="G178">
            <v>100</v>
          </cell>
          <cell r="H178" t="str">
            <v>2.1.7.1.a</v>
          </cell>
          <cell r="I178">
            <v>100</v>
          </cell>
        </row>
        <row r="179">
          <cell r="A179" t="str">
            <v>2.1.7.1.b</v>
          </cell>
          <cell r="B179" t="str">
            <v>Assembly and metrology stations</v>
          </cell>
          <cell r="C179">
            <v>60</v>
          </cell>
          <cell r="D179">
            <v>0</v>
          </cell>
          <cell r="E179">
            <v>0</v>
          </cell>
          <cell r="F179">
            <v>0</v>
          </cell>
          <cell r="G179">
            <v>60</v>
          </cell>
          <cell r="H179" t="str">
            <v>2.1.7.1.b</v>
          </cell>
          <cell r="I179">
            <v>60</v>
          </cell>
        </row>
        <row r="180">
          <cell r="A180" t="str">
            <v>2.1.7.1.c</v>
          </cell>
          <cell r="B180" t="str">
            <v>Transport of quadrants</v>
          </cell>
          <cell r="C180">
            <v>60</v>
          </cell>
          <cell r="D180">
            <v>0</v>
          </cell>
          <cell r="E180">
            <v>0</v>
          </cell>
          <cell r="F180">
            <v>0</v>
          </cell>
          <cell r="G180">
            <v>60</v>
          </cell>
          <cell r="H180" t="str">
            <v>2.1.7.1.c</v>
          </cell>
          <cell r="I180">
            <v>60</v>
          </cell>
        </row>
        <row r="181">
          <cell r="A181" t="str">
            <v>2.1.7.1</v>
          </cell>
          <cell r="B181" t="str">
            <v xml:space="preserve">Integration of Inner Replaceable Layers </v>
          </cell>
          <cell r="C181">
            <v>220</v>
          </cell>
          <cell r="D181">
            <v>0</v>
          </cell>
          <cell r="E181">
            <v>0</v>
          </cell>
          <cell r="F181">
            <v>0</v>
          </cell>
          <cell r="G181">
            <v>220</v>
          </cell>
          <cell r="H181" t="str">
            <v>2.1.7.1</v>
          </cell>
          <cell r="I181">
            <v>220</v>
          </cell>
        </row>
        <row r="182">
          <cell r="A182" t="str">
            <v>2.1.7.2.a</v>
          </cell>
          <cell r="B182" t="str">
            <v>Tooling for end-flanges positioning</v>
          </cell>
          <cell r="C182">
            <v>0</v>
          </cell>
          <cell r="D182">
            <v>105</v>
          </cell>
          <cell r="E182">
            <v>0</v>
          </cell>
          <cell r="F182">
            <v>0</v>
          </cell>
          <cell r="G182">
            <v>105</v>
          </cell>
          <cell r="H182" t="str">
            <v>2.1.7.2.a</v>
          </cell>
          <cell r="I182">
            <v>105</v>
          </cell>
        </row>
        <row r="183">
          <cell r="A183" t="str">
            <v>2.1.7.2.b</v>
          </cell>
          <cell r="B183" t="str">
            <v>Tooling for longeron positioning</v>
          </cell>
          <cell r="C183">
            <v>0</v>
          </cell>
          <cell r="D183">
            <v>200</v>
          </cell>
          <cell r="E183">
            <v>0</v>
          </cell>
          <cell r="F183">
            <v>0</v>
          </cell>
          <cell r="G183">
            <v>200</v>
          </cell>
          <cell r="H183" t="str">
            <v>2.1.7.2.b</v>
          </cell>
          <cell r="I183">
            <v>200</v>
          </cell>
        </row>
        <row r="184">
          <cell r="A184" t="str">
            <v>2.1.7.2.c</v>
          </cell>
          <cell r="B184" t="str">
            <v>Welding tooling</v>
          </cell>
          <cell r="C184">
            <v>0</v>
          </cell>
          <cell r="D184">
            <v>15</v>
          </cell>
          <cell r="E184">
            <v>0</v>
          </cell>
          <cell r="F184">
            <v>0</v>
          </cell>
          <cell r="G184">
            <v>15</v>
          </cell>
          <cell r="H184" t="str">
            <v>2.1.7.2.c</v>
          </cell>
          <cell r="I184">
            <v>15</v>
          </cell>
        </row>
        <row r="185">
          <cell r="A185" t="str">
            <v>2.1.7.2.d</v>
          </cell>
          <cell r="B185" t="str">
            <v>Storage for longerons</v>
          </cell>
          <cell r="C185">
            <v>0</v>
          </cell>
          <cell r="D185">
            <v>30</v>
          </cell>
          <cell r="E185">
            <v>0</v>
          </cell>
          <cell r="F185">
            <v>0</v>
          </cell>
          <cell r="G185">
            <v>30</v>
          </cell>
          <cell r="H185" t="str">
            <v>2.1.7.2.d</v>
          </cell>
          <cell r="I185">
            <v>30</v>
          </cell>
        </row>
        <row r="186">
          <cell r="A186" t="str">
            <v>2.1.7.2.e</v>
          </cell>
          <cell r="B186" t="str">
            <v>Metrology</v>
          </cell>
          <cell r="C186">
            <v>0</v>
          </cell>
          <cell r="D186">
            <v>24</v>
          </cell>
          <cell r="E186">
            <v>0</v>
          </cell>
          <cell r="F186">
            <v>0</v>
          </cell>
          <cell r="G186">
            <v>24</v>
          </cell>
          <cell r="H186" t="str">
            <v>2.1.7.2.e</v>
          </cell>
          <cell r="I186">
            <v>24</v>
          </cell>
        </row>
        <row r="187">
          <cell r="A187" t="str">
            <v>2.1.7.2</v>
          </cell>
          <cell r="B187" t="str">
            <v xml:space="preserve">Integration of barrel outer layers </v>
          </cell>
          <cell r="C187">
            <v>0</v>
          </cell>
          <cell r="D187">
            <v>374</v>
          </cell>
          <cell r="E187">
            <v>0</v>
          </cell>
          <cell r="F187">
            <v>0</v>
          </cell>
          <cell r="G187">
            <v>374</v>
          </cell>
          <cell r="H187" t="str">
            <v>2.1.7.2</v>
          </cell>
          <cell r="I187">
            <v>374</v>
          </cell>
        </row>
        <row r="188">
          <cell r="A188" t="str">
            <v>2.1.7.3.a</v>
          </cell>
          <cell r="B188" t="str">
            <v>Tooling preparation for half cylinders</v>
          </cell>
          <cell r="C188">
            <v>0</v>
          </cell>
          <cell r="D188">
            <v>0</v>
          </cell>
          <cell r="E188">
            <v>120</v>
          </cell>
          <cell r="F188">
            <v>0</v>
          </cell>
          <cell r="G188">
            <v>120</v>
          </cell>
          <cell r="H188" t="str">
            <v>2.1.7.3.a</v>
          </cell>
          <cell r="I188">
            <v>120</v>
          </cell>
        </row>
        <row r="189">
          <cell r="A189" t="str">
            <v>2.1.7.3.b</v>
          </cell>
          <cell r="B189" t="str">
            <v>Assembly infrastructure</v>
          </cell>
          <cell r="C189">
            <v>0</v>
          </cell>
          <cell r="D189">
            <v>0</v>
          </cell>
          <cell r="E189">
            <v>236</v>
          </cell>
          <cell r="F189">
            <v>0</v>
          </cell>
          <cell r="G189">
            <v>236</v>
          </cell>
          <cell r="H189" t="str">
            <v>2.1.7.3.b</v>
          </cell>
          <cell r="I189">
            <v>236</v>
          </cell>
        </row>
        <row r="190">
          <cell r="A190" t="str">
            <v>2.1.7.3.c</v>
          </cell>
          <cell r="B190" t="str">
            <v>Transport to CERN</v>
          </cell>
          <cell r="C190">
            <v>0</v>
          </cell>
          <cell r="D190">
            <v>0</v>
          </cell>
          <cell r="E190">
            <v>166</v>
          </cell>
          <cell r="F190">
            <v>0</v>
          </cell>
          <cell r="G190">
            <v>166</v>
          </cell>
          <cell r="H190" t="str">
            <v>2.1.7.3.c</v>
          </cell>
          <cell r="I190">
            <v>166</v>
          </cell>
        </row>
        <row r="191">
          <cell r="A191" t="str">
            <v>2.1.7.3</v>
          </cell>
          <cell r="B191" t="str">
            <v>Integration of endcap rings to cylinders</v>
          </cell>
          <cell r="C191">
            <v>0</v>
          </cell>
          <cell r="D191">
            <v>0</v>
          </cell>
          <cell r="E191">
            <v>522</v>
          </cell>
          <cell r="F191">
            <v>0</v>
          </cell>
          <cell r="G191">
            <v>522</v>
          </cell>
          <cell r="H191" t="str">
            <v>2.1.7.3</v>
          </cell>
          <cell r="I191">
            <v>522</v>
          </cell>
        </row>
        <row r="192">
          <cell r="A192" t="str">
            <v>2.1.7.4.a</v>
          </cell>
          <cell r="B192" t="str">
            <v>Reception test of endcaps at CERN</v>
          </cell>
          <cell r="C192">
            <v>0</v>
          </cell>
          <cell r="D192">
            <v>0</v>
          </cell>
          <cell r="E192">
            <v>5</v>
          </cell>
          <cell r="F192">
            <v>0</v>
          </cell>
          <cell r="G192">
            <v>5</v>
          </cell>
          <cell r="H192" t="str">
            <v>2.1.7.4.a</v>
          </cell>
          <cell r="I192">
            <v>5</v>
          </cell>
        </row>
        <row r="193">
          <cell r="A193" t="str">
            <v>2.1.7.4.b</v>
          </cell>
          <cell r="B193" t="str">
            <v>Tooling preparation for endcaps</v>
          </cell>
          <cell r="C193">
            <v>0</v>
          </cell>
          <cell r="D193">
            <v>0</v>
          </cell>
          <cell r="E193">
            <v>60</v>
          </cell>
          <cell r="F193">
            <v>0</v>
          </cell>
          <cell r="G193">
            <v>60</v>
          </cell>
          <cell r="H193" t="str">
            <v>2.1.7.4.b</v>
          </cell>
          <cell r="I193">
            <v>60</v>
          </cell>
        </row>
        <row r="194">
          <cell r="A194" t="str">
            <v>2.1.7.4.c</v>
          </cell>
          <cell r="B194" t="str">
            <v>Outer placement and integration</v>
          </cell>
          <cell r="C194">
            <v>0</v>
          </cell>
          <cell r="D194">
            <v>0</v>
          </cell>
          <cell r="E194">
            <v>30</v>
          </cell>
          <cell r="F194">
            <v>0</v>
          </cell>
          <cell r="G194">
            <v>30</v>
          </cell>
          <cell r="H194" t="str">
            <v>2.1.7.4.c</v>
          </cell>
          <cell r="I194">
            <v>30</v>
          </cell>
        </row>
        <row r="195">
          <cell r="A195" t="str">
            <v>2.1.7.4.d</v>
          </cell>
          <cell r="B195" t="str">
            <v>Placement of IST, transfer tool</v>
          </cell>
          <cell r="C195">
            <v>0</v>
          </cell>
          <cell r="D195">
            <v>0</v>
          </cell>
          <cell r="E195">
            <v>50</v>
          </cell>
          <cell r="F195">
            <v>0</v>
          </cell>
          <cell r="G195">
            <v>50</v>
          </cell>
          <cell r="H195" t="str">
            <v>2.1.7.4.d</v>
          </cell>
          <cell r="I195">
            <v>50</v>
          </cell>
        </row>
        <row r="196">
          <cell r="A196" t="str">
            <v>2.1.7.4.e</v>
          </cell>
          <cell r="B196" t="str">
            <v>Bridging rail system</v>
          </cell>
          <cell r="C196">
            <v>0</v>
          </cell>
          <cell r="D196">
            <v>0</v>
          </cell>
          <cell r="E196">
            <v>7</v>
          </cell>
          <cell r="F196">
            <v>0</v>
          </cell>
          <cell r="G196">
            <v>7</v>
          </cell>
          <cell r="H196" t="str">
            <v>2.1.7.4.e</v>
          </cell>
          <cell r="I196">
            <v>7</v>
          </cell>
        </row>
        <row r="197">
          <cell r="A197" t="str">
            <v>2.1.7.4.f</v>
          </cell>
          <cell r="B197" t="str">
            <v>Alignment equipment</v>
          </cell>
          <cell r="C197">
            <v>0</v>
          </cell>
          <cell r="D197">
            <v>0</v>
          </cell>
          <cell r="E197">
            <v>10</v>
          </cell>
          <cell r="F197">
            <v>0</v>
          </cell>
          <cell r="G197">
            <v>10</v>
          </cell>
          <cell r="H197" t="str">
            <v>2.1.7.4.f</v>
          </cell>
          <cell r="I197">
            <v>10</v>
          </cell>
        </row>
        <row r="198">
          <cell r="A198" t="str">
            <v>2.1.7.4.g</v>
          </cell>
          <cell r="B198" t="str">
            <v>Forces monitor</v>
          </cell>
          <cell r="C198">
            <v>0</v>
          </cell>
          <cell r="D198">
            <v>0</v>
          </cell>
          <cell r="E198">
            <v>4</v>
          </cell>
          <cell r="F198">
            <v>0</v>
          </cell>
          <cell r="G198">
            <v>4</v>
          </cell>
          <cell r="H198" t="str">
            <v>2.1.7.4.g</v>
          </cell>
          <cell r="I198">
            <v>4</v>
          </cell>
        </row>
        <row r="199">
          <cell r="A199" t="str">
            <v>2.1.7.4.h</v>
          </cell>
          <cell r="B199" t="str">
            <v>Traction system</v>
          </cell>
          <cell r="C199">
            <v>0</v>
          </cell>
          <cell r="D199">
            <v>0</v>
          </cell>
          <cell r="E199">
            <v>4</v>
          </cell>
          <cell r="F199">
            <v>0</v>
          </cell>
          <cell r="G199">
            <v>4</v>
          </cell>
          <cell r="H199" t="str">
            <v>2.1.7.4.h</v>
          </cell>
          <cell r="I199">
            <v>4</v>
          </cell>
        </row>
        <row r="200">
          <cell r="A200" t="str">
            <v>2.1.7.4</v>
          </cell>
          <cell r="B200" t="str">
            <v>Integration of Endcaps to Barrel</v>
          </cell>
          <cell r="C200">
            <v>0</v>
          </cell>
          <cell r="D200">
            <v>0</v>
          </cell>
          <cell r="E200">
            <v>170</v>
          </cell>
          <cell r="F200">
            <v>0</v>
          </cell>
          <cell r="G200">
            <v>170</v>
          </cell>
          <cell r="H200" t="str">
            <v>2.1.7.4</v>
          </cell>
          <cell r="I200">
            <v>170</v>
          </cell>
        </row>
        <row r="201">
          <cell r="A201" t="str">
            <v>2.1.7.5.a</v>
          </cell>
          <cell r="B201" t="str">
            <v>Transfer tool to mount in IST</v>
          </cell>
          <cell r="C201">
            <v>25</v>
          </cell>
          <cell r="D201">
            <v>0</v>
          </cell>
          <cell r="E201">
            <v>0</v>
          </cell>
          <cell r="F201">
            <v>0</v>
          </cell>
          <cell r="G201">
            <v>25</v>
          </cell>
          <cell r="H201" t="str">
            <v>2.1.7.5.a</v>
          </cell>
          <cell r="I201">
            <v>25</v>
          </cell>
        </row>
        <row r="202">
          <cell r="A202" t="str">
            <v>2.1.7.5.b</v>
          </cell>
          <cell r="B202" t="str">
            <v>Bridging rail system</v>
          </cell>
          <cell r="C202">
            <v>7</v>
          </cell>
          <cell r="D202">
            <v>0</v>
          </cell>
          <cell r="E202">
            <v>0</v>
          </cell>
          <cell r="F202">
            <v>0</v>
          </cell>
          <cell r="G202">
            <v>7</v>
          </cell>
          <cell r="H202" t="str">
            <v>2.1.7.5.b</v>
          </cell>
          <cell r="I202">
            <v>7</v>
          </cell>
        </row>
        <row r="203">
          <cell r="A203" t="str">
            <v>2.1.7.5.c</v>
          </cell>
          <cell r="B203" t="str">
            <v>Support for services</v>
          </cell>
          <cell r="C203">
            <v>5</v>
          </cell>
          <cell r="D203">
            <v>0</v>
          </cell>
          <cell r="E203">
            <v>0</v>
          </cell>
          <cell r="F203">
            <v>0</v>
          </cell>
          <cell r="G203">
            <v>5</v>
          </cell>
          <cell r="H203" t="str">
            <v>2.1.7.5.c</v>
          </cell>
          <cell r="I203">
            <v>5</v>
          </cell>
        </row>
        <row r="204">
          <cell r="A204" t="str">
            <v>2.1.7.5.d</v>
          </cell>
          <cell r="B204" t="str">
            <v>Welding tools and test</v>
          </cell>
          <cell r="C204">
            <v>3</v>
          </cell>
          <cell r="D204">
            <v>0</v>
          </cell>
          <cell r="E204">
            <v>0</v>
          </cell>
          <cell r="F204">
            <v>0</v>
          </cell>
          <cell r="G204">
            <v>3</v>
          </cell>
          <cell r="H204" t="str">
            <v>2.1.7.5.d</v>
          </cell>
          <cell r="I204">
            <v>3</v>
          </cell>
        </row>
        <row r="205">
          <cell r="A205" t="str">
            <v>2.1.7.5</v>
          </cell>
          <cell r="B205" t="str">
            <v>Integration of Inner Layers to Endcaps and outer layers</v>
          </cell>
          <cell r="C205">
            <v>40</v>
          </cell>
          <cell r="D205">
            <v>0</v>
          </cell>
          <cell r="E205">
            <v>0</v>
          </cell>
          <cell r="F205">
            <v>0</v>
          </cell>
          <cell r="G205">
            <v>40</v>
          </cell>
          <cell r="H205" t="str">
            <v>2.1.7.5</v>
          </cell>
          <cell r="I205">
            <v>40</v>
          </cell>
        </row>
        <row r="206">
          <cell r="A206" t="str">
            <v>2.1.7.6.a</v>
          </cell>
          <cell r="B206" t="str">
            <v>System setup (no cooling plant)</v>
          </cell>
          <cell r="C206">
            <v>0</v>
          </cell>
          <cell r="D206">
            <v>60</v>
          </cell>
          <cell r="E206">
            <v>0</v>
          </cell>
          <cell r="F206">
            <v>0</v>
          </cell>
          <cell r="G206">
            <v>60</v>
          </cell>
          <cell r="H206" t="str">
            <v>2.1.7.6.a</v>
          </cell>
          <cell r="I206">
            <v>60</v>
          </cell>
        </row>
        <row r="207">
          <cell r="A207" t="str">
            <v>2.1.7.6.b</v>
          </cell>
          <cell r="B207" t="str">
            <v>Mounts for outer structure</v>
          </cell>
          <cell r="C207">
            <v>0</v>
          </cell>
          <cell r="D207">
            <v>10</v>
          </cell>
          <cell r="E207">
            <v>0</v>
          </cell>
          <cell r="F207">
            <v>0</v>
          </cell>
          <cell r="G207">
            <v>10</v>
          </cell>
          <cell r="H207" t="str">
            <v>2.1.7.6.b</v>
          </cell>
          <cell r="I207">
            <v>10</v>
          </cell>
        </row>
        <row r="208">
          <cell r="A208" t="str">
            <v>2.1.7.6.c</v>
          </cell>
          <cell r="B208" t="str">
            <v>Consumables</v>
          </cell>
          <cell r="C208">
            <v>0</v>
          </cell>
          <cell r="D208">
            <v>10</v>
          </cell>
          <cell r="E208">
            <v>0</v>
          </cell>
          <cell r="F208">
            <v>0</v>
          </cell>
          <cell r="G208">
            <v>10</v>
          </cell>
          <cell r="H208" t="str">
            <v>2.1.7.6.c</v>
          </cell>
          <cell r="I208">
            <v>10</v>
          </cell>
        </row>
        <row r="209">
          <cell r="A209" t="str">
            <v>2.1.7.6.d</v>
          </cell>
          <cell r="B209" t="str">
            <v>Testing with temporary piping</v>
          </cell>
          <cell r="C209">
            <v>0</v>
          </cell>
          <cell r="D209">
            <v>25</v>
          </cell>
          <cell r="E209">
            <v>0</v>
          </cell>
          <cell r="F209">
            <v>0</v>
          </cell>
          <cell r="G209">
            <v>25</v>
          </cell>
          <cell r="H209" t="str">
            <v>2.1.7.6.d</v>
          </cell>
          <cell r="I209">
            <v>25</v>
          </cell>
        </row>
        <row r="210">
          <cell r="A210" t="str">
            <v>2.1.7.6.e</v>
          </cell>
          <cell r="B210" t="str">
            <v>Welding and pressure test</v>
          </cell>
          <cell r="C210">
            <v>0</v>
          </cell>
          <cell r="D210">
            <v>8</v>
          </cell>
          <cell r="E210">
            <v>0</v>
          </cell>
          <cell r="F210">
            <v>0</v>
          </cell>
          <cell r="G210">
            <v>8</v>
          </cell>
          <cell r="H210" t="str">
            <v>2.1.7.6.e</v>
          </cell>
          <cell r="I210">
            <v>8</v>
          </cell>
        </row>
        <row r="211">
          <cell r="A211" t="str">
            <v>2.1.7.6</v>
          </cell>
          <cell r="B211" t="str">
            <v>Barrel local support system testing</v>
          </cell>
          <cell r="C211">
            <v>0</v>
          </cell>
          <cell r="D211">
            <v>113</v>
          </cell>
          <cell r="E211">
            <v>0</v>
          </cell>
          <cell r="F211">
            <v>0</v>
          </cell>
          <cell r="G211">
            <v>113</v>
          </cell>
          <cell r="H211" t="str">
            <v>2.1.7.6</v>
          </cell>
          <cell r="I211">
            <v>113</v>
          </cell>
        </row>
        <row r="212">
          <cell r="A212" t="str">
            <v>2.1.7.7.a</v>
          </cell>
          <cell r="B212" t="str">
            <v>Test setup for quadrant qualification</v>
          </cell>
          <cell r="C212">
            <v>40</v>
          </cell>
          <cell r="D212">
            <v>0</v>
          </cell>
          <cell r="E212">
            <v>0</v>
          </cell>
          <cell r="F212">
            <v>0</v>
          </cell>
          <cell r="G212">
            <v>40</v>
          </cell>
          <cell r="H212" t="str">
            <v>2.1.7.7.a</v>
          </cell>
          <cell r="I212">
            <v>40</v>
          </cell>
        </row>
        <row r="213">
          <cell r="A213" t="str">
            <v>2.1.7.7.b</v>
          </cell>
          <cell r="B213" t="str">
            <v>Mount of quadtants</v>
          </cell>
          <cell r="C213">
            <v>5</v>
          </cell>
          <cell r="D213">
            <v>0</v>
          </cell>
          <cell r="E213">
            <v>0</v>
          </cell>
          <cell r="F213">
            <v>0</v>
          </cell>
          <cell r="G213">
            <v>5</v>
          </cell>
          <cell r="H213" t="str">
            <v>2.1.7.7.b</v>
          </cell>
          <cell r="I213">
            <v>5</v>
          </cell>
        </row>
        <row r="214">
          <cell r="A214" t="str">
            <v>2.1.7.7.c</v>
          </cell>
          <cell r="B214" t="str">
            <v>Testing, consumables</v>
          </cell>
          <cell r="C214">
            <v>8</v>
          </cell>
          <cell r="D214">
            <v>0</v>
          </cell>
          <cell r="E214">
            <v>0</v>
          </cell>
          <cell r="F214">
            <v>0</v>
          </cell>
          <cell r="G214">
            <v>8</v>
          </cell>
          <cell r="H214" t="str">
            <v>2.1.7.7.c</v>
          </cell>
          <cell r="I214">
            <v>8</v>
          </cell>
        </row>
        <row r="215">
          <cell r="A215" t="str">
            <v>2.1.7.7.d</v>
          </cell>
          <cell r="B215" t="str">
            <v>Transport to SR1</v>
          </cell>
          <cell r="C215">
            <v>25</v>
          </cell>
          <cell r="D215">
            <v>0</v>
          </cell>
          <cell r="E215">
            <v>0</v>
          </cell>
          <cell r="F215">
            <v>0</v>
          </cell>
          <cell r="G215">
            <v>25</v>
          </cell>
          <cell r="H215" t="str">
            <v>2.1.7.7.d</v>
          </cell>
          <cell r="I215">
            <v>25</v>
          </cell>
        </row>
        <row r="216">
          <cell r="A216" t="str">
            <v>2.1.7.7.e</v>
          </cell>
          <cell r="B216" t="str">
            <v>Welding tests, tooling</v>
          </cell>
          <cell r="C216">
            <v>4</v>
          </cell>
          <cell r="D216">
            <v>0</v>
          </cell>
          <cell r="E216">
            <v>0</v>
          </cell>
          <cell r="F216">
            <v>0</v>
          </cell>
          <cell r="G216">
            <v>4</v>
          </cell>
          <cell r="H216" t="str">
            <v>2.1.7.7.e</v>
          </cell>
          <cell r="I216">
            <v>4</v>
          </cell>
        </row>
        <row r="217">
          <cell r="A217" t="str">
            <v>2.1.7.7</v>
          </cell>
          <cell r="B217" t="str">
            <v>Inner local support system testing</v>
          </cell>
          <cell r="C217">
            <v>82</v>
          </cell>
          <cell r="D217">
            <v>0</v>
          </cell>
          <cell r="E217">
            <v>0</v>
          </cell>
          <cell r="F217">
            <v>0</v>
          </cell>
          <cell r="G217">
            <v>82</v>
          </cell>
          <cell r="H217" t="str">
            <v>2.1.7.7</v>
          </cell>
          <cell r="I217">
            <v>82</v>
          </cell>
        </row>
        <row r="218">
          <cell r="A218" t="str">
            <v>2.1.7.8.a</v>
          </cell>
          <cell r="B218" t="str">
            <v>System setup (no cooling plant)</v>
          </cell>
          <cell r="C218">
            <v>0</v>
          </cell>
          <cell r="D218">
            <v>0</v>
          </cell>
          <cell r="E218">
            <v>166</v>
          </cell>
          <cell r="F218">
            <v>0</v>
          </cell>
          <cell r="G218">
            <v>166</v>
          </cell>
          <cell r="H218" t="str">
            <v>2.1.7.8.a</v>
          </cell>
          <cell r="I218">
            <v>166</v>
          </cell>
        </row>
        <row r="219">
          <cell r="A219" t="str">
            <v>2.1.7.8.b</v>
          </cell>
          <cell r="B219" t="str">
            <v>Consumables</v>
          </cell>
          <cell r="C219">
            <v>0</v>
          </cell>
          <cell r="D219">
            <v>0</v>
          </cell>
          <cell r="E219">
            <v>10</v>
          </cell>
          <cell r="F219">
            <v>0</v>
          </cell>
          <cell r="G219">
            <v>10</v>
          </cell>
          <cell r="H219" t="str">
            <v>2.1.7.8.b</v>
          </cell>
          <cell r="I219">
            <v>10</v>
          </cell>
        </row>
        <row r="220">
          <cell r="A220" t="str">
            <v>2.1.7.8.c</v>
          </cell>
          <cell r="B220" t="str">
            <v>Equipement for welding</v>
          </cell>
          <cell r="C220">
            <v>0</v>
          </cell>
          <cell r="D220">
            <v>0</v>
          </cell>
          <cell r="E220">
            <v>5</v>
          </cell>
          <cell r="F220">
            <v>0</v>
          </cell>
          <cell r="G220">
            <v>5</v>
          </cell>
          <cell r="H220" t="str">
            <v>2.1.7.8.c</v>
          </cell>
          <cell r="I220">
            <v>5</v>
          </cell>
        </row>
        <row r="221">
          <cell r="A221" t="str">
            <v>2.1.7.8</v>
          </cell>
          <cell r="B221" t="str">
            <v>Endcap local support system testing</v>
          </cell>
          <cell r="C221">
            <v>0</v>
          </cell>
          <cell r="D221">
            <v>0</v>
          </cell>
          <cell r="E221">
            <v>181</v>
          </cell>
          <cell r="F221">
            <v>0</v>
          </cell>
          <cell r="G221">
            <v>181</v>
          </cell>
          <cell r="H221" t="str">
            <v>2.1.7.8</v>
          </cell>
          <cell r="I221">
            <v>181</v>
          </cell>
        </row>
        <row r="222">
          <cell r="A222" t="str">
            <v>2.1.7.9.a</v>
          </cell>
          <cell r="B222" t="str">
            <v>Piping and cabling</v>
          </cell>
          <cell r="C222">
            <v>0</v>
          </cell>
          <cell r="D222">
            <v>0</v>
          </cell>
          <cell r="E222">
            <v>0</v>
          </cell>
          <cell r="F222">
            <v>10</v>
          </cell>
          <cell r="G222">
            <v>10</v>
          </cell>
          <cell r="H222" t="str">
            <v>2.1.7.9.a</v>
          </cell>
          <cell r="I222">
            <v>0</v>
          </cell>
        </row>
        <row r="223">
          <cell r="A223" t="str">
            <v>2.1.7.9.b</v>
          </cell>
          <cell r="B223" t="str">
            <v>Test chamber</v>
          </cell>
          <cell r="C223">
            <v>0</v>
          </cell>
          <cell r="D223">
            <v>0</v>
          </cell>
          <cell r="E223">
            <v>0</v>
          </cell>
          <cell r="F223">
            <v>0</v>
          </cell>
          <cell r="G223">
            <v>0</v>
          </cell>
          <cell r="H223" t="str">
            <v>2.1.7.9.b</v>
          </cell>
          <cell r="I223">
            <v>0</v>
          </cell>
        </row>
        <row r="224">
          <cell r="A224" t="str">
            <v>2.1.7.9.c</v>
          </cell>
          <cell r="B224" t="str">
            <v>Consumables</v>
          </cell>
          <cell r="C224">
            <v>0</v>
          </cell>
          <cell r="D224">
            <v>0</v>
          </cell>
          <cell r="E224">
            <v>0</v>
          </cell>
          <cell r="F224">
            <v>10</v>
          </cell>
          <cell r="G224">
            <v>10</v>
          </cell>
          <cell r="H224" t="str">
            <v>2.1.7.9.c</v>
          </cell>
          <cell r="I224">
            <v>0</v>
          </cell>
        </row>
        <row r="225">
          <cell r="A225" t="str">
            <v>2.1.7.9.d</v>
          </cell>
          <cell r="B225" t="str">
            <v>Connection of services up to PP1</v>
          </cell>
          <cell r="C225">
            <v>0</v>
          </cell>
          <cell r="D225">
            <v>0</v>
          </cell>
          <cell r="E225">
            <v>0</v>
          </cell>
          <cell r="F225">
            <v>30</v>
          </cell>
          <cell r="G225">
            <v>30</v>
          </cell>
          <cell r="H225" t="str">
            <v>2.1.7.9.d</v>
          </cell>
          <cell r="I225">
            <v>0</v>
          </cell>
        </row>
        <row r="226">
          <cell r="A226" t="str">
            <v>2.1.7.9</v>
          </cell>
          <cell r="B226" t="str">
            <v>12.5% or slice system test in SR1</v>
          </cell>
          <cell r="C226">
            <v>0</v>
          </cell>
          <cell r="D226">
            <v>0</v>
          </cell>
          <cell r="E226">
            <v>0</v>
          </cell>
          <cell r="F226">
            <v>50</v>
          </cell>
          <cell r="G226">
            <v>50</v>
          </cell>
          <cell r="H226" t="str">
            <v>2.1.7.9</v>
          </cell>
          <cell r="I226">
            <v>0</v>
          </cell>
        </row>
        <row r="227">
          <cell r="A227" t="str">
            <v>2.1.7.10.a</v>
          </cell>
          <cell r="B227" t="str">
            <v>Readout for the slice test if FELIX not available</v>
          </cell>
          <cell r="C227">
            <v>0</v>
          </cell>
          <cell r="D227">
            <v>0</v>
          </cell>
          <cell r="E227">
            <v>0</v>
          </cell>
          <cell r="F227">
            <v>0</v>
          </cell>
          <cell r="G227">
            <v>0</v>
          </cell>
          <cell r="H227" t="str">
            <v>2.1.7.10.a</v>
          </cell>
          <cell r="I227">
            <v>0</v>
          </cell>
        </row>
        <row r="228">
          <cell r="A228" t="str">
            <v>2.1.7.10.b</v>
          </cell>
          <cell r="B228" t="str">
            <v>Transportation from institutes</v>
          </cell>
          <cell r="C228">
            <v>5</v>
          </cell>
          <cell r="D228">
            <v>5</v>
          </cell>
          <cell r="E228">
            <v>5</v>
          </cell>
          <cell r="F228">
            <v>0</v>
          </cell>
          <cell r="G228">
            <v>15</v>
          </cell>
          <cell r="H228" t="str">
            <v>2.1.7.10.b</v>
          </cell>
          <cell r="I228">
            <v>15</v>
          </cell>
        </row>
        <row r="229">
          <cell r="A229" t="str">
            <v>2.1.7.10</v>
          </cell>
          <cell r="B229" t="str">
            <v>DAQ for test setups</v>
          </cell>
          <cell r="C229">
            <v>5</v>
          </cell>
          <cell r="D229">
            <v>5</v>
          </cell>
          <cell r="E229">
            <v>5</v>
          </cell>
          <cell r="F229">
            <v>0</v>
          </cell>
          <cell r="G229">
            <v>15</v>
          </cell>
          <cell r="H229" t="str">
            <v>2.1.7.10</v>
          </cell>
          <cell r="I229">
            <v>15</v>
          </cell>
        </row>
        <row r="230">
          <cell r="A230" t="str">
            <v>2.1.7</v>
          </cell>
          <cell r="B230" t="str">
            <v>Integration and system test</v>
          </cell>
          <cell r="C230">
            <v>347</v>
          </cell>
          <cell r="D230">
            <v>492</v>
          </cell>
          <cell r="E230">
            <v>878</v>
          </cell>
          <cell r="F230">
            <v>50</v>
          </cell>
          <cell r="G230">
            <v>1767</v>
          </cell>
          <cell r="H230" t="str">
            <v>2.1.7</v>
          </cell>
          <cell r="I230">
            <v>1717</v>
          </cell>
        </row>
        <row r="231">
          <cell r="A231" t="str">
            <v>2.1.8.1.1</v>
          </cell>
          <cell r="B231" t="str">
            <v>LV power supplies for modules</v>
          </cell>
          <cell r="C231">
            <v>116.529</v>
          </cell>
          <cell r="D231">
            <v>325.5</v>
          </cell>
          <cell r="E231">
            <v>146.47499999999999</v>
          </cell>
          <cell r="F231">
            <v>0</v>
          </cell>
          <cell r="G231">
            <v>588.50400000000002</v>
          </cell>
          <cell r="H231" t="str">
            <v>2.1.8.1.1</v>
          </cell>
          <cell r="I231">
            <v>588.50400000000002</v>
          </cell>
        </row>
        <row r="232">
          <cell r="A232" t="str">
            <v>2.1.8.1.2</v>
          </cell>
          <cell r="B232" t="str">
            <v>Power supplies for optoboards</v>
          </cell>
          <cell r="C232">
            <v>180.54400000000001</v>
          </cell>
          <cell r="D232">
            <v>397.11</v>
          </cell>
          <cell r="E232">
            <v>231.322</v>
          </cell>
          <cell r="F232">
            <v>0</v>
          </cell>
          <cell r="G232">
            <v>808.976</v>
          </cell>
          <cell r="H232" t="str">
            <v>2.1.8.1.2</v>
          </cell>
          <cell r="I232">
            <v>808.976</v>
          </cell>
        </row>
        <row r="233">
          <cell r="A233" t="str">
            <v>2.1.8.1</v>
          </cell>
          <cell r="B233" t="str">
            <v>LV (Modules – Opto)</v>
          </cell>
          <cell r="C233">
            <v>297.07299999999998</v>
          </cell>
          <cell r="D233">
            <v>722.61</v>
          </cell>
          <cell r="E233">
            <v>377.79700000000003</v>
          </cell>
          <cell r="F233">
            <v>0</v>
          </cell>
          <cell r="G233">
            <v>1397.48</v>
          </cell>
          <cell r="H233" t="str">
            <v>2.1.8.1</v>
          </cell>
          <cell r="I233">
            <v>1397.48</v>
          </cell>
        </row>
        <row r="234">
          <cell r="A234" t="str">
            <v>2.1.8.2.1</v>
          </cell>
          <cell r="B234" t="str">
            <v>HV power supplies</v>
          </cell>
          <cell r="C234">
            <v>87.396749999999997</v>
          </cell>
          <cell r="D234">
            <v>244.125</v>
          </cell>
          <cell r="E234">
            <v>109.85625</v>
          </cell>
          <cell r="F234">
            <v>0</v>
          </cell>
          <cell r="G234">
            <v>441.37799999999999</v>
          </cell>
          <cell r="H234" t="str">
            <v>2.1.8.2.1</v>
          </cell>
          <cell r="I234">
            <v>441.37799999999999</v>
          </cell>
        </row>
        <row r="235">
          <cell r="A235" t="str">
            <v>2.1.8.2</v>
          </cell>
          <cell r="B235" t="str">
            <v>HV</v>
          </cell>
          <cell r="C235">
            <v>87.396749999999997</v>
          </cell>
          <cell r="D235">
            <v>244.125</v>
          </cell>
          <cell r="E235">
            <v>109.85625</v>
          </cell>
          <cell r="F235">
            <v>0</v>
          </cell>
          <cell r="G235">
            <v>441.37799999999999</v>
          </cell>
          <cell r="H235" t="str">
            <v>2.1.8.2</v>
          </cell>
          <cell r="I235">
            <v>441.37799999999999</v>
          </cell>
        </row>
        <row r="236">
          <cell r="A236" t="str">
            <v>2.1.8.3.1</v>
          </cell>
          <cell r="B236" t="str">
            <v>DCS Aux powersupplies</v>
          </cell>
          <cell r="C236">
            <v>155.37200000000001</v>
          </cell>
          <cell r="D236">
            <v>433.56599999999997</v>
          </cell>
          <cell r="E236">
            <v>195.3</v>
          </cell>
          <cell r="F236">
            <v>0</v>
          </cell>
          <cell r="G236">
            <v>784.23800000000006</v>
          </cell>
          <cell r="H236" t="str">
            <v>2.1.8.3.1</v>
          </cell>
          <cell r="I236">
            <v>784.23800000000006</v>
          </cell>
        </row>
        <row r="237">
          <cell r="A237" t="str">
            <v>2.1.8.3.2</v>
          </cell>
          <cell r="B237" t="str">
            <v>Pixel DCS infrastructure</v>
          </cell>
          <cell r="C237">
            <v>0</v>
          </cell>
          <cell r="D237">
            <v>0</v>
          </cell>
          <cell r="E237">
            <v>0</v>
          </cell>
          <cell r="F237">
            <v>200</v>
          </cell>
          <cell r="G237">
            <v>200</v>
          </cell>
          <cell r="H237" t="str">
            <v>2.1.8.3.2</v>
          </cell>
          <cell r="I237">
            <v>0</v>
          </cell>
        </row>
        <row r="238">
          <cell r="A238" t="str">
            <v>2.1.8.3</v>
          </cell>
          <cell r="B238" t="str">
            <v>DCS</v>
          </cell>
          <cell r="C238">
            <v>155.37200000000001</v>
          </cell>
          <cell r="D238">
            <v>433.56599999999997</v>
          </cell>
          <cell r="E238">
            <v>195.3</v>
          </cell>
          <cell r="F238">
            <v>200</v>
          </cell>
          <cell r="G238">
            <v>984.23800000000006</v>
          </cell>
          <cell r="H238" t="str">
            <v>2.1.8.3</v>
          </cell>
          <cell r="I238">
            <v>784.23800000000006</v>
          </cell>
        </row>
        <row r="239">
          <cell r="A239" t="str">
            <v>2.1.8</v>
          </cell>
          <cell r="B239" t="str">
            <v>Off-detector electronics</v>
          </cell>
          <cell r="C239">
            <v>539.84175000000005</v>
          </cell>
          <cell r="D239">
            <v>1400.3009999999999</v>
          </cell>
          <cell r="E239">
            <v>682.95325000000003</v>
          </cell>
          <cell r="F239">
            <v>200</v>
          </cell>
          <cell r="G239">
            <v>2823.096</v>
          </cell>
          <cell r="H239" t="str">
            <v>2.1.8</v>
          </cell>
          <cell r="I239">
            <v>2623.096</v>
          </cell>
        </row>
        <row r="240">
          <cell r="A240" t="str">
            <v>2.1</v>
          </cell>
          <cell r="B240" t="str">
            <v>Pixel Detector</v>
          </cell>
          <cell r="C240">
            <v>8824.6821969598022</v>
          </cell>
          <cell r="D240">
            <v>20618.23243464738</v>
          </cell>
          <cell r="E240">
            <v>11941.189284302245</v>
          </cell>
          <cell r="F240">
            <v>5498.3838397049067</v>
          </cell>
          <cell r="G240">
            <v>46882.487755614333</v>
          </cell>
          <cell r="H240" t="str">
            <v>2.1</v>
          </cell>
          <cell r="I240">
            <v>41384.103915909429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topLeftCell="B15" zoomScale="130" zoomScaleNormal="130" zoomScalePageLayoutView="130" workbookViewId="0">
      <selection activeCell="B22" sqref="B22"/>
    </sheetView>
  </sheetViews>
  <sheetFormatPr baseColWidth="10" defaultColWidth="8.83203125" defaultRowHeight="14" x14ac:dyDescent="0"/>
  <cols>
    <col min="1" max="1" width="8.33203125" bestFit="1" customWidth="1"/>
    <col min="2" max="2" width="43.1640625" customWidth="1"/>
    <col min="3" max="3" width="7.6640625" bestFit="1" customWidth="1"/>
    <col min="4" max="4" width="8" style="54" customWidth="1"/>
    <col min="7" max="7" width="8.83203125" style="54"/>
    <col min="13" max="13" width="8.83203125" style="54"/>
    <col min="18" max="18" width="17.83203125" style="77" customWidth="1"/>
    <col min="19" max="19" width="22.5" customWidth="1"/>
    <col min="20" max="20" width="21.33203125" customWidth="1"/>
    <col min="21" max="21" width="21.83203125" customWidth="1"/>
  </cols>
  <sheetData>
    <row r="1" spans="18:21" ht="15" thickBot="1"/>
    <row r="2" spans="18:21" ht="16" thickTop="1" thickBot="1">
      <c r="R2" s="80" t="s">
        <v>77</v>
      </c>
      <c r="S2" s="210" t="s">
        <v>80</v>
      </c>
      <c r="T2" s="210"/>
      <c r="U2" s="210"/>
    </row>
    <row r="3" spans="18:21" ht="15" thickTop="1">
      <c r="R3" s="78"/>
      <c r="S3" s="79" t="s">
        <v>28</v>
      </c>
      <c r="T3" s="79" t="s">
        <v>78</v>
      </c>
      <c r="U3" s="79" t="s">
        <v>79</v>
      </c>
    </row>
    <row r="4" spans="18:21">
      <c r="R4" s="81" t="s">
        <v>10</v>
      </c>
      <c r="S4" s="203" t="s">
        <v>82</v>
      </c>
      <c r="T4" s="203"/>
      <c r="U4" s="203"/>
    </row>
    <row r="5" spans="18:21">
      <c r="R5" s="81" t="s">
        <v>42</v>
      </c>
      <c r="S5" s="203" t="s">
        <v>81</v>
      </c>
      <c r="T5" s="203"/>
      <c r="U5" s="203"/>
    </row>
    <row r="6" spans="18:21">
      <c r="R6" s="81" t="s">
        <v>43</v>
      </c>
      <c r="S6" s="203" t="s">
        <v>83</v>
      </c>
      <c r="T6" s="203"/>
      <c r="U6" s="203"/>
    </row>
    <row r="7" spans="18:21">
      <c r="R7" s="81" t="s">
        <v>44</v>
      </c>
      <c r="S7" s="203" t="s">
        <v>85</v>
      </c>
      <c r="T7" s="203"/>
      <c r="U7" s="203"/>
    </row>
    <row r="8" spans="18:21">
      <c r="R8" s="81" t="s">
        <v>45</v>
      </c>
      <c r="S8" s="203" t="s">
        <v>84</v>
      </c>
      <c r="T8" s="203"/>
      <c r="U8" s="203"/>
    </row>
    <row r="9" spans="18:21">
      <c r="R9" s="81" t="s">
        <v>13</v>
      </c>
      <c r="S9" s="203" t="s">
        <v>86</v>
      </c>
      <c r="T9" s="203"/>
      <c r="U9" s="203"/>
    </row>
    <row r="10" spans="18:21">
      <c r="R10" s="81" t="s">
        <v>14</v>
      </c>
      <c r="S10" s="203" t="s">
        <v>87</v>
      </c>
      <c r="T10" s="203"/>
      <c r="U10" s="203"/>
    </row>
    <row r="11" spans="18:21">
      <c r="R11" s="81" t="s">
        <v>15</v>
      </c>
      <c r="S11" s="203" t="s">
        <v>88</v>
      </c>
      <c r="T11" s="203"/>
      <c r="U11" s="203"/>
    </row>
    <row r="12" spans="18:21">
      <c r="R12" s="81" t="s">
        <v>46</v>
      </c>
      <c r="S12" s="203" t="s">
        <v>89</v>
      </c>
      <c r="T12" s="203"/>
      <c r="U12" s="203"/>
    </row>
    <row r="13" spans="18:21">
      <c r="R13" s="81" t="s">
        <v>48</v>
      </c>
      <c r="S13" s="203" t="s">
        <v>92</v>
      </c>
      <c r="T13" s="203"/>
      <c r="U13" s="203"/>
    </row>
    <row r="14" spans="18:21">
      <c r="R14" s="81" t="s">
        <v>49</v>
      </c>
      <c r="S14" s="203" t="s">
        <v>93</v>
      </c>
      <c r="T14" s="203"/>
      <c r="U14" s="203"/>
    </row>
    <row r="15" spans="18:21">
      <c r="R15" s="81" t="s">
        <v>50</v>
      </c>
      <c r="S15" s="203" t="s">
        <v>95</v>
      </c>
      <c r="T15" s="203"/>
      <c r="U15" s="203"/>
    </row>
    <row r="16" spans="18:21">
      <c r="R16" s="81" t="s">
        <v>51</v>
      </c>
      <c r="S16" s="203" t="s">
        <v>94</v>
      </c>
      <c r="T16" s="203"/>
      <c r="U16" s="203"/>
    </row>
    <row r="17" spans="1:21">
      <c r="R17" s="81" t="s">
        <v>52</v>
      </c>
      <c r="S17" s="200" t="s">
        <v>96</v>
      </c>
      <c r="T17" s="201"/>
      <c r="U17" s="202"/>
    </row>
    <row r="18" spans="1:21">
      <c r="R18" s="81" t="s">
        <v>53</v>
      </c>
      <c r="S18" s="200" t="s">
        <v>97</v>
      </c>
      <c r="T18" s="201"/>
      <c r="U18" s="202"/>
    </row>
    <row r="19" spans="1:21">
      <c r="R19" s="81" t="s">
        <v>54</v>
      </c>
      <c r="S19" s="200" t="s">
        <v>98</v>
      </c>
      <c r="T19" s="201"/>
      <c r="U19" s="202"/>
    </row>
    <row r="20" spans="1:21" ht="18">
      <c r="A20" s="20"/>
      <c r="B20" s="20"/>
      <c r="C20" s="204" t="s">
        <v>26</v>
      </c>
      <c r="D20" s="204"/>
      <c r="E20" s="204"/>
      <c r="F20" s="205" t="s">
        <v>27</v>
      </c>
      <c r="G20" s="205"/>
      <c r="H20" s="205"/>
      <c r="I20" s="206" t="s">
        <v>28</v>
      </c>
      <c r="J20" s="206"/>
      <c r="K20" s="207"/>
      <c r="L20" s="208" t="s">
        <v>35</v>
      </c>
      <c r="M20" s="209"/>
      <c r="N20" s="209"/>
      <c r="R20" s="81" t="s">
        <v>55</v>
      </c>
      <c r="S20" s="200" t="s">
        <v>101</v>
      </c>
      <c r="T20" s="201"/>
      <c r="U20" s="202"/>
    </row>
    <row r="21" spans="1:21" ht="18">
      <c r="A21" s="21" t="s">
        <v>36</v>
      </c>
      <c r="B21" s="21" t="s">
        <v>29</v>
      </c>
      <c r="C21" s="22" t="s">
        <v>30</v>
      </c>
      <c r="D21" s="22" t="s">
        <v>38</v>
      </c>
      <c r="E21" s="22" t="s">
        <v>39</v>
      </c>
      <c r="F21" s="23" t="s">
        <v>30</v>
      </c>
      <c r="G21" s="24" t="s">
        <v>38</v>
      </c>
      <c r="H21" s="24" t="s">
        <v>39</v>
      </c>
      <c r="I21" s="25" t="s">
        <v>30</v>
      </c>
      <c r="J21" s="26" t="s">
        <v>37</v>
      </c>
      <c r="K21" s="27" t="s">
        <v>39</v>
      </c>
      <c r="L21" s="28" t="s">
        <v>30</v>
      </c>
      <c r="M21" s="29" t="s">
        <v>38</v>
      </c>
      <c r="N21" s="30" t="s">
        <v>39</v>
      </c>
      <c r="R21" s="81" t="s">
        <v>56</v>
      </c>
      <c r="S21" s="200" t="s">
        <v>100</v>
      </c>
      <c r="T21" s="201"/>
      <c r="U21" s="202"/>
    </row>
    <row r="22" spans="1:21">
      <c r="A22" s="1" t="s">
        <v>10</v>
      </c>
      <c r="B22" s="110" t="s">
        <v>140</v>
      </c>
      <c r="C22" s="34">
        <v>3719.7369948017113</v>
      </c>
      <c r="D22" s="57">
        <v>4248.6402158117635</v>
      </c>
      <c r="E22" s="31">
        <v>1.1421883379790529</v>
      </c>
      <c r="F22" s="36">
        <v>1913.0100847531207</v>
      </c>
      <c r="G22" s="55">
        <v>1725.4743216941174</v>
      </c>
      <c r="H22" s="37">
        <v>0.90196823082445732</v>
      </c>
      <c r="I22" s="38">
        <v>1706.3359725670466</v>
      </c>
      <c r="J22" s="9">
        <v>0</v>
      </c>
      <c r="K22" s="39">
        <v>1.5918263599846987</v>
      </c>
      <c r="L22" s="33">
        <v>7339.0830521218786</v>
      </c>
      <c r="M22" s="52">
        <v>8690.3051176282333</v>
      </c>
      <c r="N22" s="40">
        <v>1.184113199961089</v>
      </c>
      <c r="R22" s="81" t="s">
        <v>57</v>
      </c>
      <c r="S22" s="200" t="s">
        <v>99</v>
      </c>
      <c r="T22" s="201"/>
      <c r="U22" s="202"/>
    </row>
    <row r="23" spans="1:21">
      <c r="A23" s="2" t="s">
        <v>40</v>
      </c>
      <c r="B23" s="111" t="s">
        <v>124</v>
      </c>
      <c r="C23" s="41">
        <v>3719.7369948017113</v>
      </c>
      <c r="D23" s="58">
        <v>0</v>
      </c>
      <c r="E23" s="42"/>
      <c r="F23" s="43">
        <v>1913.0100847531207</v>
      </c>
      <c r="G23" s="56">
        <v>0</v>
      </c>
      <c r="H23" s="44"/>
      <c r="I23" s="45">
        <v>1087.1974139970503</v>
      </c>
      <c r="J23" s="11"/>
      <c r="K23" s="46"/>
      <c r="L23" s="47">
        <v>6719.9444935518823</v>
      </c>
      <c r="M23" s="53">
        <v>0</v>
      </c>
      <c r="N23" s="48"/>
      <c r="R23" s="81" t="s">
        <v>58</v>
      </c>
      <c r="S23" s="81" t="s">
        <v>109</v>
      </c>
      <c r="T23" s="81" t="s">
        <v>102</v>
      </c>
      <c r="U23" s="81" t="s">
        <v>106</v>
      </c>
    </row>
    <row r="24" spans="1:21">
      <c r="A24" s="2" t="s">
        <v>41</v>
      </c>
      <c r="B24" s="111" t="s">
        <v>131</v>
      </c>
      <c r="C24" s="41">
        <v>0</v>
      </c>
      <c r="D24" s="58">
        <v>0</v>
      </c>
      <c r="E24" s="42"/>
      <c r="F24" s="43">
        <v>0</v>
      </c>
      <c r="G24" s="56">
        <v>0</v>
      </c>
      <c r="H24" s="44"/>
      <c r="I24" s="45">
        <v>619.13855856999646</v>
      </c>
      <c r="J24" s="11"/>
      <c r="K24" s="46"/>
      <c r="L24" s="47">
        <v>619.13855856999646</v>
      </c>
      <c r="M24" s="53">
        <v>0</v>
      </c>
      <c r="N24" s="48"/>
      <c r="R24" s="81" t="s">
        <v>59</v>
      </c>
      <c r="S24" s="81" t="s">
        <v>110</v>
      </c>
      <c r="T24" s="81" t="s">
        <v>103</v>
      </c>
      <c r="U24" s="81" t="s">
        <v>107</v>
      </c>
    </row>
    <row r="25" spans="1:21">
      <c r="A25" s="1" t="s">
        <v>11</v>
      </c>
      <c r="B25" s="110" t="s">
        <v>213</v>
      </c>
      <c r="C25" s="34">
        <v>2764.807690682429</v>
      </c>
      <c r="D25" s="57">
        <v>0</v>
      </c>
      <c r="E25" s="31">
        <v>1.0732149896427723</v>
      </c>
      <c r="F25" s="36">
        <v>1520.4190809369804</v>
      </c>
      <c r="G25" s="55">
        <v>0</v>
      </c>
      <c r="H25" s="37">
        <v>0.86300331574435585</v>
      </c>
      <c r="I25" s="38">
        <v>1117.4232283805909</v>
      </c>
      <c r="J25" s="9"/>
      <c r="K25" s="39">
        <v>1.547481207954273</v>
      </c>
      <c r="L25" s="33">
        <v>5402.6500000000005</v>
      </c>
      <c r="M25" s="52">
        <v>6008.5512125401601</v>
      </c>
      <c r="N25" s="40">
        <v>1.1121488922177376</v>
      </c>
      <c r="R25" s="81" t="s">
        <v>23</v>
      </c>
      <c r="S25" s="81" t="s">
        <v>105</v>
      </c>
      <c r="T25" s="81"/>
      <c r="U25" s="81"/>
    </row>
    <row r="26" spans="1:21">
      <c r="A26" s="2" t="s">
        <v>42</v>
      </c>
      <c r="B26" s="111" t="s">
        <v>169</v>
      </c>
      <c r="C26" s="41">
        <v>2151.5035056111751</v>
      </c>
      <c r="D26" s="58">
        <v>2530.4943563200004</v>
      </c>
      <c r="E26" s="42"/>
      <c r="F26" s="43">
        <v>1165.2197986510819</v>
      </c>
      <c r="G26" s="56">
        <v>1178.0817117696001</v>
      </c>
      <c r="H26" s="44"/>
      <c r="I26" s="45">
        <v>854.9266957377431</v>
      </c>
      <c r="J26" s="11">
        <v>821.3311810560001</v>
      </c>
      <c r="K26" s="46"/>
      <c r="L26" s="47">
        <v>4171.6499999999996</v>
      </c>
      <c r="M26" s="53">
        <v>5128.4523473401605</v>
      </c>
      <c r="N26" s="48"/>
      <c r="R26" s="81" t="s">
        <v>60</v>
      </c>
      <c r="S26" s="81"/>
      <c r="T26" s="81" t="s">
        <v>104</v>
      </c>
      <c r="U26" s="81"/>
    </row>
    <row r="27" spans="1:21">
      <c r="A27" s="2" t="s">
        <v>43</v>
      </c>
      <c r="B27" s="111" t="s">
        <v>184</v>
      </c>
      <c r="C27" s="41">
        <v>365.19250012772477</v>
      </c>
      <c r="D27" s="58">
        <v>205.05546880000003</v>
      </c>
      <c r="E27" s="42"/>
      <c r="F27" s="43">
        <v>211.50371560971851</v>
      </c>
      <c r="G27" s="56">
        <v>18.163636400000001</v>
      </c>
      <c r="H27" s="44"/>
      <c r="I27" s="45">
        <v>156.30378426255669</v>
      </c>
      <c r="J27" s="11">
        <v>188.09044800000004</v>
      </c>
      <c r="K27" s="46"/>
      <c r="L27" s="47">
        <v>733</v>
      </c>
      <c r="M27" s="53">
        <v>411.3095532000001</v>
      </c>
      <c r="N27" s="48"/>
      <c r="R27" s="81" t="s">
        <v>61</v>
      </c>
      <c r="S27" s="81" t="s">
        <v>111</v>
      </c>
      <c r="T27" s="81"/>
      <c r="U27" s="81"/>
    </row>
    <row r="28" spans="1:21">
      <c r="A28" s="2" t="s">
        <v>44</v>
      </c>
      <c r="B28" s="111" t="s">
        <v>197</v>
      </c>
      <c r="C28" s="41">
        <v>183.84179065092829</v>
      </c>
      <c r="D28" s="58">
        <v>173.76242399999995</v>
      </c>
      <c r="E28" s="42"/>
      <c r="F28" s="43">
        <v>106.47322109138626</v>
      </c>
      <c r="G28" s="56">
        <v>86.911019999999979</v>
      </c>
      <c r="H28" s="44"/>
      <c r="I28" s="45">
        <v>78.684988257685433</v>
      </c>
      <c r="J28" s="11">
        <v>90.918539999999993</v>
      </c>
      <c r="K28" s="46"/>
      <c r="L28" s="47">
        <v>369</v>
      </c>
      <c r="M28" s="53">
        <v>351.59198399999991</v>
      </c>
      <c r="N28" s="48"/>
      <c r="R28" s="81" t="s">
        <v>62</v>
      </c>
      <c r="S28" s="81"/>
      <c r="T28" s="81"/>
      <c r="U28" s="81" t="s">
        <v>108</v>
      </c>
    </row>
    <row r="29" spans="1:21">
      <c r="A29" s="2" t="s">
        <v>45</v>
      </c>
      <c r="B29" s="111" t="s">
        <v>208</v>
      </c>
      <c r="C29" s="41">
        <v>64.269894292600938</v>
      </c>
      <c r="D29" s="58">
        <v>57.920807999999987</v>
      </c>
      <c r="E29" s="42"/>
      <c r="F29" s="43">
        <v>37.222345584793572</v>
      </c>
      <c r="G29" s="56">
        <v>28.970339999999997</v>
      </c>
      <c r="H29" s="44"/>
      <c r="I29" s="45">
        <v>27.507760122605475</v>
      </c>
      <c r="J29" s="11">
        <v>30.306179999999998</v>
      </c>
      <c r="K29" s="46"/>
      <c r="L29" s="47">
        <v>129</v>
      </c>
      <c r="M29" s="53">
        <v>117.19732799999997</v>
      </c>
      <c r="N29" s="48"/>
      <c r="R29" s="81" t="s">
        <v>24</v>
      </c>
      <c r="S29" s="203" t="s">
        <v>91</v>
      </c>
      <c r="T29" s="203"/>
      <c r="U29" s="203"/>
    </row>
    <row r="30" spans="1:21">
      <c r="A30" s="1" t="s">
        <v>12</v>
      </c>
      <c r="B30" s="110" t="s">
        <v>0</v>
      </c>
      <c r="C30" s="34">
        <v>6390.2459629531559</v>
      </c>
      <c r="D30" s="57">
        <v>0</v>
      </c>
      <c r="E30" s="31">
        <v>1.0876189296088998</v>
      </c>
      <c r="F30" s="36">
        <v>3175.9921842469889</v>
      </c>
      <c r="G30" s="55">
        <v>0</v>
      </c>
      <c r="H30" s="37">
        <v>1.0501890062317396</v>
      </c>
      <c r="I30" s="38">
        <v>2759.0100177998565</v>
      </c>
      <c r="J30" s="9"/>
      <c r="K30" s="39">
        <v>1.0479127855006845</v>
      </c>
      <c r="L30" s="33">
        <v>12325.248165000001</v>
      </c>
      <c r="M30" s="52">
        <v>13176.746422915763</v>
      </c>
      <c r="N30" s="40">
        <v>1.0690856887031095</v>
      </c>
      <c r="R30" s="81" t="s">
        <v>25</v>
      </c>
      <c r="S30" s="203" t="s">
        <v>90</v>
      </c>
      <c r="T30" s="203"/>
      <c r="U30" s="203"/>
    </row>
    <row r="31" spans="1:21">
      <c r="A31" s="2" t="s">
        <v>13</v>
      </c>
      <c r="B31" s="111" t="s">
        <v>252</v>
      </c>
      <c r="C31" s="41">
        <v>5199.2953244852524</v>
      </c>
      <c r="D31" s="58">
        <v>5580.4631706352939</v>
      </c>
      <c r="E31" s="42"/>
      <c r="F31" s="43">
        <v>2642.4649432966476</v>
      </c>
      <c r="G31" s="56">
        <v>2742.578146362353</v>
      </c>
      <c r="H31" s="44"/>
      <c r="I31" s="45">
        <v>2190.7997322181004</v>
      </c>
      <c r="J31" s="11">
        <v>754.02383905882346</v>
      </c>
      <c r="K31" s="46"/>
      <c r="L31" s="47">
        <v>10032.560000000001</v>
      </c>
      <c r="M31" s="53">
        <v>10752.506126445176</v>
      </c>
      <c r="N31" s="48"/>
    </row>
    <row r="32" spans="1:21">
      <c r="A32" s="2" t="s">
        <v>14</v>
      </c>
      <c r="B32" s="111" t="s">
        <v>1</v>
      </c>
      <c r="C32" s="41">
        <v>634.33656999999994</v>
      </c>
      <c r="D32" s="58">
        <v>721.23930352941147</v>
      </c>
      <c r="E32" s="42"/>
      <c r="F32" s="43">
        <v>247.52647499999998</v>
      </c>
      <c r="G32" s="56">
        <v>332.81392941176466</v>
      </c>
      <c r="H32" s="44"/>
      <c r="I32" s="45">
        <v>344.40287000000001</v>
      </c>
      <c r="J32" s="11">
        <v>95.016847058823515</v>
      </c>
      <c r="K32" s="46"/>
      <c r="L32" s="47">
        <v>1226.2659149999999</v>
      </c>
      <c r="M32" s="53">
        <v>1263.0902964705879</v>
      </c>
      <c r="N32" s="48"/>
    </row>
    <row r="33" spans="1:14">
      <c r="A33" s="2" t="s">
        <v>15</v>
      </c>
      <c r="B33" s="111" t="s">
        <v>277</v>
      </c>
      <c r="C33" s="41">
        <v>284.6412822708574</v>
      </c>
      <c r="D33" s="58">
        <v>389.06999999999994</v>
      </c>
      <c r="E33" s="42"/>
      <c r="F33" s="43">
        <v>150.9088993388128</v>
      </c>
      <c r="G33" s="56">
        <v>156</v>
      </c>
      <c r="H33" s="44"/>
      <c r="I33" s="45">
        <v>116.27906839032974</v>
      </c>
      <c r="J33" s="11">
        <v>57</v>
      </c>
      <c r="K33" s="46"/>
      <c r="L33" s="47">
        <v>551.82925</v>
      </c>
      <c r="M33" s="53">
        <v>696.68999999999994</v>
      </c>
      <c r="N33" s="48"/>
    </row>
    <row r="34" spans="1:14">
      <c r="A34" s="2" t="s">
        <v>46</v>
      </c>
      <c r="B34" s="111" t="s">
        <v>286</v>
      </c>
      <c r="C34" s="41">
        <v>252.04413680399119</v>
      </c>
      <c r="D34" s="58">
        <v>259.38</v>
      </c>
      <c r="E34" s="42"/>
      <c r="F34" s="43">
        <v>123.55005402709612</v>
      </c>
      <c r="G34" s="56">
        <v>104</v>
      </c>
      <c r="H34" s="44"/>
      <c r="I34" s="45">
        <v>98.998809168912658</v>
      </c>
      <c r="J34" s="11">
        <v>38</v>
      </c>
      <c r="K34" s="46"/>
      <c r="L34" s="47">
        <v>474.59299999999996</v>
      </c>
      <c r="M34" s="53">
        <v>464.46000000000004</v>
      </c>
      <c r="N34" s="48"/>
    </row>
    <row r="35" spans="1:14">
      <c r="A35" s="2" t="s">
        <v>47</v>
      </c>
      <c r="B35" s="111" t="s">
        <v>289</v>
      </c>
      <c r="C35" s="41">
        <v>19.928649393054556</v>
      </c>
      <c r="D35" s="58">
        <v>0</v>
      </c>
      <c r="E35" s="42"/>
      <c r="F35" s="43">
        <v>11.541812584432114</v>
      </c>
      <c r="G35" s="56">
        <v>0</v>
      </c>
      <c r="H35" s="44"/>
      <c r="I35" s="45">
        <v>8.529538022513325</v>
      </c>
      <c r="J35" s="11"/>
      <c r="K35" s="46"/>
      <c r="L35" s="47">
        <v>39.999999999999993</v>
      </c>
      <c r="M35" s="53">
        <v>0</v>
      </c>
      <c r="N35" s="48"/>
    </row>
    <row r="36" spans="1:14">
      <c r="A36" s="1" t="s">
        <v>16</v>
      </c>
      <c r="B36" s="110" t="s">
        <v>2</v>
      </c>
      <c r="C36" s="34">
        <v>5143.2036638353411</v>
      </c>
      <c r="D36" s="57">
        <v>0</v>
      </c>
      <c r="E36" s="31">
        <v>0.82300523484296439</v>
      </c>
      <c r="F36" s="36">
        <v>2435.5932935363599</v>
      </c>
      <c r="G36" s="55">
        <v>0</v>
      </c>
      <c r="H36" s="31">
        <v>0.47054716673816077</v>
      </c>
      <c r="I36" s="38">
        <v>2036.1715811207616</v>
      </c>
      <c r="J36" s="9"/>
      <c r="K36" s="39">
        <v>1.2680636818331406</v>
      </c>
      <c r="L36" s="33">
        <v>9614.9685384924633</v>
      </c>
      <c r="M36" s="52">
        <v>7960.9402948000006</v>
      </c>
      <c r="N36" s="40">
        <v>0.82797361873096686</v>
      </c>
    </row>
    <row r="37" spans="1:14">
      <c r="A37" s="2" t="s">
        <v>48</v>
      </c>
      <c r="B37" s="111" t="s">
        <v>296</v>
      </c>
      <c r="C37" s="41">
        <v>684.26959999999997</v>
      </c>
      <c r="D37" s="58">
        <v>559.90114399999982</v>
      </c>
      <c r="E37" s="42"/>
      <c r="F37" s="43">
        <v>216.33919999999998</v>
      </c>
      <c r="G37" s="56">
        <v>280.04661999999996</v>
      </c>
      <c r="H37" s="44"/>
      <c r="I37" s="45">
        <v>219.6864359798995</v>
      </c>
      <c r="J37" s="11">
        <v>292.95973999999995</v>
      </c>
      <c r="K37" s="46"/>
      <c r="L37" s="47">
        <v>1120.2952359798994</v>
      </c>
      <c r="M37" s="53">
        <v>1132.9075039999998</v>
      </c>
      <c r="N37" s="48"/>
    </row>
    <row r="38" spans="1:14">
      <c r="A38" s="2" t="s">
        <v>49</v>
      </c>
      <c r="B38" s="111" t="s">
        <v>301</v>
      </c>
      <c r="C38" s="41">
        <v>74.7</v>
      </c>
      <c r="D38" s="58">
        <v>77.227743999999987</v>
      </c>
      <c r="E38" s="42"/>
      <c r="F38" s="43">
        <v>33.6</v>
      </c>
      <c r="G38" s="56">
        <v>38.627119999999998</v>
      </c>
      <c r="H38" s="44"/>
      <c r="I38" s="45">
        <v>41.4</v>
      </c>
      <c r="J38" s="11">
        <v>40.408239999999999</v>
      </c>
      <c r="K38" s="46"/>
      <c r="L38" s="47">
        <v>149.69999999999999</v>
      </c>
      <c r="M38" s="53">
        <v>156.263104</v>
      </c>
      <c r="N38" s="48"/>
    </row>
    <row r="39" spans="1:14">
      <c r="A39" s="2" t="s">
        <v>50</v>
      </c>
      <c r="B39" s="111" t="s">
        <v>314</v>
      </c>
      <c r="C39" s="41">
        <v>1807.7406966799267</v>
      </c>
      <c r="D39" s="58">
        <v>1397.1922863999998</v>
      </c>
      <c r="E39" s="42"/>
      <c r="F39" s="43">
        <v>835.34990582132264</v>
      </c>
      <c r="G39" s="56">
        <v>544.93126519999998</v>
      </c>
      <c r="H39" s="44"/>
      <c r="I39" s="45">
        <v>724.81340001131321</v>
      </c>
      <c r="J39" s="11">
        <v>878.39764400000001</v>
      </c>
      <c r="K39" s="46"/>
      <c r="L39" s="47">
        <v>3367.9040025125623</v>
      </c>
      <c r="M39" s="53">
        <v>2820.5211955999998</v>
      </c>
      <c r="N39" s="48"/>
    </row>
    <row r="40" spans="1:14">
      <c r="A40" s="2" t="s">
        <v>51</v>
      </c>
      <c r="B40" s="112" t="s">
        <v>319</v>
      </c>
      <c r="C40" s="41">
        <v>29.892974089581834</v>
      </c>
      <c r="D40" s="58">
        <v>38.613871999999994</v>
      </c>
      <c r="E40" s="42"/>
      <c r="F40" s="43">
        <v>17.312718876648173</v>
      </c>
      <c r="G40" s="56">
        <v>19.313559999999999</v>
      </c>
      <c r="H40" s="44"/>
      <c r="I40" s="45">
        <v>12.794307033769989</v>
      </c>
      <c r="J40" s="11">
        <v>20.20412</v>
      </c>
      <c r="K40" s="46"/>
      <c r="L40" s="47">
        <v>60</v>
      </c>
      <c r="M40" s="53">
        <v>78.131551999999999</v>
      </c>
      <c r="N40" s="48"/>
    </row>
    <row r="41" spans="1:14">
      <c r="A41" s="2" t="s">
        <v>52</v>
      </c>
      <c r="B41" s="112" t="s">
        <v>328</v>
      </c>
      <c r="C41" s="41">
        <v>421.12</v>
      </c>
      <c r="D41" s="58">
        <v>241.24172800000002</v>
      </c>
      <c r="E41" s="42"/>
      <c r="F41" s="43">
        <v>245.16000000000003</v>
      </c>
      <c r="G41" s="56">
        <v>21.368984000000001</v>
      </c>
      <c r="H41" s="44"/>
      <c r="I41" s="45">
        <v>191.35999999999999</v>
      </c>
      <c r="J41" s="11">
        <v>221.28288000000003</v>
      </c>
      <c r="K41" s="46"/>
      <c r="L41" s="47">
        <v>857.64</v>
      </c>
      <c r="M41" s="53">
        <v>483.89359200000007</v>
      </c>
      <c r="N41" s="48"/>
    </row>
    <row r="42" spans="1:14">
      <c r="A42" s="2" t="s">
        <v>53</v>
      </c>
      <c r="B42" s="112" t="s">
        <v>331</v>
      </c>
      <c r="C42" s="41">
        <v>154.74098037472038</v>
      </c>
      <c r="D42" s="58">
        <v>84.434604800000017</v>
      </c>
      <c r="E42" s="42"/>
      <c r="F42" s="43">
        <v>89.619289264969254</v>
      </c>
      <c r="G42" s="56">
        <v>7.4791444000000009</v>
      </c>
      <c r="H42" s="44"/>
      <c r="I42" s="45">
        <v>66.229730360310342</v>
      </c>
      <c r="J42" s="11">
        <v>77.449008000000021</v>
      </c>
      <c r="K42" s="46"/>
      <c r="L42" s="47">
        <v>310.58999999999997</v>
      </c>
      <c r="M42" s="53">
        <v>169.36275720000003</v>
      </c>
      <c r="N42" s="48"/>
    </row>
    <row r="43" spans="1:14">
      <c r="A43" s="2" t="s">
        <v>54</v>
      </c>
      <c r="B43" s="112" t="s">
        <v>340</v>
      </c>
      <c r="C43" s="41">
        <v>539.6</v>
      </c>
      <c r="D43" s="58">
        <v>301.55216000000001</v>
      </c>
      <c r="E43" s="42"/>
      <c r="F43" s="43">
        <v>315.40000000000003</v>
      </c>
      <c r="G43" s="56">
        <v>26.71123</v>
      </c>
      <c r="H43" s="44"/>
      <c r="I43" s="45">
        <v>247</v>
      </c>
      <c r="J43" s="11">
        <v>276.60360000000003</v>
      </c>
      <c r="K43" s="46"/>
      <c r="L43" s="47">
        <v>1102</v>
      </c>
      <c r="M43" s="53">
        <v>604.86698999999999</v>
      </c>
      <c r="N43" s="48"/>
    </row>
    <row r="44" spans="1:14">
      <c r="A44" s="2" t="s">
        <v>55</v>
      </c>
      <c r="B44" s="112" t="s">
        <v>345</v>
      </c>
      <c r="C44" s="41">
        <v>1152.8843999999999</v>
      </c>
      <c r="D44" s="58">
        <v>1210.8488</v>
      </c>
      <c r="E44" s="42"/>
      <c r="F44" s="43">
        <v>521.65890000000002</v>
      </c>
      <c r="G44" s="56">
        <v>163.99104399999999</v>
      </c>
      <c r="H44" s="44"/>
      <c r="I44" s="45">
        <v>413.79349999999999</v>
      </c>
      <c r="J44" s="11">
        <v>612.00510000000008</v>
      </c>
      <c r="K44" s="46"/>
      <c r="L44" s="47">
        <v>2088.3368</v>
      </c>
      <c r="M44" s="53">
        <v>1986.8449439999999</v>
      </c>
      <c r="N44" s="48"/>
    </row>
    <row r="45" spans="1:14">
      <c r="A45" s="2" t="s">
        <v>56</v>
      </c>
      <c r="B45" s="112" t="s">
        <v>350</v>
      </c>
      <c r="C45" s="41">
        <v>203.52257746715674</v>
      </c>
      <c r="D45" s="58">
        <v>229.90799999999999</v>
      </c>
      <c r="E45" s="42"/>
      <c r="F45" s="43">
        <v>117.87148238179951</v>
      </c>
      <c r="G45" s="56">
        <v>31.137539999999994</v>
      </c>
      <c r="H45" s="44"/>
      <c r="I45" s="45">
        <v>87.108440151043737</v>
      </c>
      <c r="J45" s="11">
        <v>116.20350000000001</v>
      </c>
      <c r="K45" s="46"/>
      <c r="L45" s="47">
        <v>408.5025</v>
      </c>
      <c r="M45" s="53">
        <v>377.24903999999998</v>
      </c>
      <c r="N45" s="48"/>
    </row>
    <row r="46" spans="1:14">
      <c r="A46" s="2" t="s">
        <v>57</v>
      </c>
      <c r="B46" s="112" t="s">
        <v>353</v>
      </c>
      <c r="C46" s="41">
        <v>74.732435223954582</v>
      </c>
      <c r="D46" s="58">
        <v>91.963200000000001</v>
      </c>
      <c r="E46" s="42"/>
      <c r="F46" s="43">
        <v>43.281797191620427</v>
      </c>
      <c r="G46" s="56">
        <v>12.455015999999997</v>
      </c>
      <c r="H46" s="44"/>
      <c r="I46" s="45">
        <v>31.98576758442497</v>
      </c>
      <c r="J46" s="11">
        <v>46.481400000000001</v>
      </c>
      <c r="K46" s="46"/>
      <c r="L46" s="47">
        <v>149.99999999999997</v>
      </c>
      <c r="M46" s="53">
        <v>150.89961599999998</v>
      </c>
      <c r="N46" s="48"/>
    </row>
    <row r="47" spans="1:14">
      <c r="A47" s="1" t="s">
        <v>17</v>
      </c>
      <c r="B47" s="110" t="s">
        <v>3</v>
      </c>
      <c r="C47" s="34">
        <v>2991.7799999999997</v>
      </c>
      <c r="D47" s="57">
        <v>0</v>
      </c>
      <c r="E47" s="31">
        <v>1.3304239574193295</v>
      </c>
      <c r="F47" s="36">
        <v>1607.54</v>
      </c>
      <c r="G47" s="55">
        <v>0</v>
      </c>
      <c r="H47" s="37">
        <v>0.70101092255495978</v>
      </c>
      <c r="I47" s="38">
        <v>892.53</v>
      </c>
      <c r="J47" s="9"/>
      <c r="K47" s="39">
        <v>0.77319056776578943</v>
      </c>
      <c r="L47" s="33">
        <v>5491.8499999999995</v>
      </c>
      <c r="M47" s="52">
        <v>5797.3346632200009</v>
      </c>
      <c r="N47" s="40">
        <v>1.0556250923131552</v>
      </c>
    </row>
    <row r="48" spans="1:14">
      <c r="A48" s="2" t="s">
        <v>58</v>
      </c>
      <c r="B48" s="111" t="s">
        <v>378</v>
      </c>
      <c r="C48" s="41">
        <v>1713.51</v>
      </c>
      <c r="D48" s="58">
        <v>2280.4007114900005</v>
      </c>
      <c r="E48" s="42"/>
      <c r="F48" s="43">
        <v>617.24</v>
      </c>
      <c r="G48" s="56">
        <v>439.30120786800006</v>
      </c>
      <c r="H48" s="44"/>
      <c r="I48" s="45">
        <v>619.34</v>
      </c>
      <c r="J48" s="11">
        <v>480.97584488800004</v>
      </c>
      <c r="K48" s="46"/>
      <c r="L48" s="47">
        <v>2950.09</v>
      </c>
      <c r="M48" s="53">
        <v>3200.6777642460006</v>
      </c>
      <c r="N48" s="48"/>
    </row>
    <row r="49" spans="1:14">
      <c r="A49" s="2" t="s">
        <v>59</v>
      </c>
      <c r="B49" s="111" t="s">
        <v>390</v>
      </c>
      <c r="C49" s="41">
        <v>1278.27</v>
      </c>
      <c r="D49" s="58">
        <v>1699.9350758380003</v>
      </c>
      <c r="E49" s="42"/>
      <c r="F49" s="43">
        <v>990.3</v>
      </c>
      <c r="G49" s="56">
        <v>687.60189057600007</v>
      </c>
      <c r="H49" s="44"/>
      <c r="I49" s="45">
        <v>273.19</v>
      </c>
      <c r="J49" s="11">
        <v>209.11993256000002</v>
      </c>
      <c r="K49" s="46"/>
      <c r="L49" s="47">
        <v>2541.7600000000002</v>
      </c>
      <c r="M49" s="53">
        <v>2596.6568989740003</v>
      </c>
      <c r="N49" s="48"/>
    </row>
    <row r="50" spans="1:14">
      <c r="A50" s="1" t="s">
        <v>22</v>
      </c>
      <c r="B50" s="110" t="s">
        <v>7</v>
      </c>
      <c r="C50" s="34">
        <v>126.3</v>
      </c>
      <c r="D50" s="57">
        <v>0</v>
      </c>
      <c r="E50" s="31">
        <v>1.3131221256690422</v>
      </c>
      <c r="F50" s="36">
        <v>1123.5319999999999</v>
      </c>
      <c r="G50" s="55">
        <v>0</v>
      </c>
      <c r="H50" s="31">
        <v>0.69700031076640467</v>
      </c>
      <c r="I50" s="38">
        <v>868.76</v>
      </c>
      <c r="J50" s="9"/>
      <c r="K50" s="39">
        <v>0.65898969261015705</v>
      </c>
      <c r="L50" s="33">
        <v>2118.5920000000001</v>
      </c>
      <c r="M50" s="52">
        <v>1521.4533629800003</v>
      </c>
      <c r="N50" s="40">
        <v>0.71814363642456891</v>
      </c>
    </row>
    <row r="51" spans="1:14">
      <c r="A51" s="2" t="s">
        <v>23</v>
      </c>
      <c r="B51" s="111" t="s">
        <v>8</v>
      </c>
      <c r="C51" s="41">
        <v>0</v>
      </c>
      <c r="D51" s="58">
        <v>0</v>
      </c>
      <c r="E51" s="42"/>
      <c r="F51" s="43">
        <v>0</v>
      </c>
      <c r="G51" s="56">
        <v>0</v>
      </c>
      <c r="H51" s="44"/>
      <c r="I51" s="45">
        <v>410.84</v>
      </c>
      <c r="J51" s="11">
        <v>217</v>
      </c>
      <c r="K51" s="46"/>
      <c r="L51" s="47">
        <v>410.84</v>
      </c>
      <c r="M51" s="53">
        <v>217</v>
      </c>
      <c r="N51" s="48"/>
    </row>
    <row r="52" spans="1:14">
      <c r="A52" s="2" t="s">
        <v>60</v>
      </c>
      <c r="B52" s="111" t="s">
        <v>397</v>
      </c>
      <c r="C52" s="41">
        <v>126.3</v>
      </c>
      <c r="D52" s="58">
        <v>165.84732447200003</v>
      </c>
      <c r="E52" s="42"/>
      <c r="F52" s="43">
        <v>0</v>
      </c>
      <c r="G52" s="56">
        <v>0</v>
      </c>
      <c r="H52" s="44"/>
      <c r="I52" s="45">
        <v>0</v>
      </c>
      <c r="J52" s="11"/>
      <c r="K52" s="46"/>
      <c r="L52" s="47">
        <v>126.3</v>
      </c>
      <c r="M52" s="53">
        <v>165.84732447200003</v>
      </c>
      <c r="N52" s="48"/>
    </row>
    <row r="53" spans="1:14">
      <c r="A53" s="2" t="s">
        <v>61</v>
      </c>
      <c r="B53" s="111" t="s">
        <v>401</v>
      </c>
      <c r="C53" s="41">
        <v>0</v>
      </c>
      <c r="D53" s="58">
        <v>0</v>
      </c>
      <c r="E53" s="42"/>
      <c r="F53" s="43">
        <v>0</v>
      </c>
      <c r="G53" s="56">
        <v>0</v>
      </c>
      <c r="H53" s="44"/>
      <c r="I53" s="45">
        <v>457.91999999999996</v>
      </c>
      <c r="J53" s="11">
        <v>355.50388535200005</v>
      </c>
      <c r="K53" s="46"/>
      <c r="L53" s="47">
        <v>457.91999999999996</v>
      </c>
      <c r="M53" s="53">
        <v>355.50388535200005</v>
      </c>
      <c r="N53" s="48"/>
    </row>
    <row r="54" spans="1:14">
      <c r="A54" s="2" t="s">
        <v>62</v>
      </c>
      <c r="B54" s="111" t="s">
        <v>405</v>
      </c>
      <c r="C54" s="41">
        <v>0</v>
      </c>
      <c r="D54" s="58">
        <v>0</v>
      </c>
      <c r="E54" s="42"/>
      <c r="F54" s="43">
        <v>1123.5319999999999</v>
      </c>
      <c r="G54" s="56">
        <v>783.1021531560001</v>
      </c>
      <c r="H54" s="44"/>
      <c r="I54" s="45">
        <v>0</v>
      </c>
      <c r="J54" s="11"/>
      <c r="K54" s="46"/>
      <c r="L54" s="47">
        <v>1123.5319999999999</v>
      </c>
      <c r="M54" s="53">
        <v>783.1021531560001</v>
      </c>
      <c r="N54" s="48"/>
    </row>
    <row r="55" spans="1:14">
      <c r="A55" s="1" t="s">
        <v>24</v>
      </c>
      <c r="B55" s="110" t="s">
        <v>9</v>
      </c>
      <c r="C55" s="34">
        <v>516.91081174131818</v>
      </c>
      <c r="D55" s="57">
        <v>1367.4</v>
      </c>
      <c r="E55" s="31">
        <v>2.6453306236595009</v>
      </c>
      <c r="F55" s="36">
        <v>892.42726573054017</v>
      </c>
      <c r="G55" s="55">
        <v>409.5</v>
      </c>
      <c r="H55" s="31">
        <v>0.45886092427351338</v>
      </c>
      <c r="I55" s="38">
        <v>357.66192252814164</v>
      </c>
      <c r="J55" s="9">
        <v>400</v>
      </c>
      <c r="K55" s="39">
        <v>1.1183745733193813</v>
      </c>
      <c r="L55" s="33">
        <v>1767</v>
      </c>
      <c r="M55" s="52">
        <v>2176.9</v>
      </c>
      <c r="N55" s="40">
        <v>1.2319750990379175</v>
      </c>
    </row>
    <row r="56" spans="1:14">
      <c r="A56" s="2" t="s">
        <v>63</v>
      </c>
      <c r="B56" s="111" t="s">
        <v>412</v>
      </c>
      <c r="C56" s="41">
        <v>0</v>
      </c>
      <c r="D56" s="58">
        <v>0</v>
      </c>
      <c r="E56" s="42"/>
      <c r="F56" s="43">
        <v>0</v>
      </c>
      <c r="G56" s="56">
        <v>0</v>
      </c>
      <c r="H56" s="44"/>
      <c r="I56" s="45">
        <v>220</v>
      </c>
      <c r="J56" s="11"/>
      <c r="K56" s="46"/>
      <c r="L56" s="47">
        <v>220</v>
      </c>
      <c r="M56" s="53">
        <v>0</v>
      </c>
      <c r="N56" s="48"/>
    </row>
    <row r="57" spans="1:14">
      <c r="A57" s="2" t="s">
        <v>64</v>
      </c>
      <c r="B57" s="111" t="s">
        <v>423</v>
      </c>
      <c r="C57" s="41">
        <v>374</v>
      </c>
      <c r="D57" s="58">
        <v>0</v>
      </c>
      <c r="E57" s="42"/>
      <c r="F57" s="43">
        <v>0</v>
      </c>
      <c r="G57" s="56">
        <v>0</v>
      </c>
      <c r="H57" s="44"/>
      <c r="I57" s="45">
        <v>0</v>
      </c>
      <c r="J57" s="11"/>
      <c r="K57" s="46"/>
      <c r="L57" s="47">
        <v>374</v>
      </c>
      <c r="M57" s="53">
        <v>0</v>
      </c>
      <c r="N57" s="48"/>
    </row>
    <row r="58" spans="1:14">
      <c r="A58" s="2" t="s">
        <v>65</v>
      </c>
      <c r="B58" s="111" t="s">
        <v>430</v>
      </c>
      <c r="C58" s="41">
        <v>0</v>
      </c>
      <c r="D58" s="58">
        <v>0</v>
      </c>
      <c r="E58" s="42"/>
      <c r="F58" s="43">
        <v>522</v>
      </c>
      <c r="G58" s="56">
        <v>0</v>
      </c>
      <c r="H58" s="44"/>
      <c r="I58" s="45">
        <v>0</v>
      </c>
      <c r="J58" s="11"/>
      <c r="K58" s="46"/>
      <c r="L58" s="47">
        <v>522</v>
      </c>
      <c r="M58" s="53">
        <v>0</v>
      </c>
      <c r="N58" s="48"/>
    </row>
    <row r="59" spans="1:14">
      <c r="A59" s="2" t="s">
        <v>66</v>
      </c>
      <c r="B59" s="111" t="s">
        <v>447</v>
      </c>
      <c r="C59" s="41">
        <v>0</v>
      </c>
      <c r="D59" s="58">
        <v>0</v>
      </c>
      <c r="E59" s="42"/>
      <c r="F59" s="43">
        <v>170</v>
      </c>
      <c r="G59" s="56">
        <v>0</v>
      </c>
      <c r="H59" s="44"/>
      <c r="I59" s="45">
        <v>0</v>
      </c>
      <c r="J59" s="11"/>
      <c r="K59" s="46"/>
      <c r="L59" s="47">
        <v>170</v>
      </c>
      <c r="M59" s="53">
        <v>0</v>
      </c>
      <c r="N59" s="48"/>
    </row>
    <row r="60" spans="1:14">
      <c r="A60" s="2" t="s">
        <v>67</v>
      </c>
      <c r="B60" s="111" t="s">
        <v>455</v>
      </c>
      <c r="C60" s="41">
        <v>0</v>
      </c>
      <c r="D60" s="58">
        <v>0</v>
      </c>
      <c r="E60" s="42"/>
      <c r="F60" s="43">
        <v>0</v>
      </c>
      <c r="G60" s="56">
        <v>0</v>
      </c>
      <c r="H60" s="44"/>
      <c r="I60" s="45">
        <v>40</v>
      </c>
      <c r="J60" s="11"/>
      <c r="K60" s="46"/>
      <c r="L60" s="47">
        <v>40</v>
      </c>
      <c r="M60" s="53">
        <v>0</v>
      </c>
      <c r="N60" s="48"/>
    </row>
    <row r="61" spans="1:14">
      <c r="A61" s="2" t="s">
        <v>68</v>
      </c>
      <c r="B61" s="111" t="s">
        <v>465</v>
      </c>
      <c r="C61" s="41">
        <v>113</v>
      </c>
      <c r="D61" s="58">
        <v>0</v>
      </c>
      <c r="E61" s="42"/>
      <c r="F61" s="43">
        <v>0</v>
      </c>
      <c r="G61" s="56">
        <v>0</v>
      </c>
      <c r="H61" s="44"/>
      <c r="I61" s="45">
        <v>0</v>
      </c>
      <c r="J61" s="11"/>
      <c r="K61" s="46"/>
      <c r="L61" s="47">
        <v>113</v>
      </c>
      <c r="M61" s="53">
        <v>0</v>
      </c>
      <c r="N61" s="48"/>
    </row>
    <row r="62" spans="1:14">
      <c r="A62" s="2" t="s">
        <v>69</v>
      </c>
      <c r="B62" s="111" t="s">
        <v>476</v>
      </c>
      <c r="C62" s="41">
        <v>0</v>
      </c>
      <c r="D62" s="58">
        <v>0</v>
      </c>
      <c r="E62" s="42"/>
      <c r="F62" s="43">
        <v>0</v>
      </c>
      <c r="G62" s="56">
        <v>0</v>
      </c>
      <c r="H62" s="44"/>
      <c r="I62" s="45">
        <v>82</v>
      </c>
      <c r="J62" s="11"/>
      <c r="K62" s="46"/>
      <c r="L62" s="47">
        <v>82</v>
      </c>
      <c r="M62" s="53">
        <v>0</v>
      </c>
      <c r="N62" s="48"/>
    </row>
    <row r="63" spans="1:14">
      <c r="A63" s="2" t="s">
        <v>70</v>
      </c>
      <c r="B63" s="111" t="s">
        <v>481</v>
      </c>
      <c r="C63" s="41">
        <v>0</v>
      </c>
      <c r="D63" s="58">
        <v>0</v>
      </c>
      <c r="E63" s="42"/>
      <c r="F63" s="43">
        <v>181</v>
      </c>
      <c r="G63" s="56">
        <v>0</v>
      </c>
      <c r="H63" s="44"/>
      <c r="I63" s="45">
        <v>0</v>
      </c>
      <c r="J63" s="11"/>
      <c r="K63" s="46"/>
      <c r="L63" s="47">
        <v>181</v>
      </c>
      <c r="M63" s="53">
        <v>0</v>
      </c>
      <c r="N63" s="48"/>
    </row>
    <row r="64" spans="1:14">
      <c r="A64" s="2" t="s">
        <v>71</v>
      </c>
      <c r="B64" s="111" t="s">
        <v>489</v>
      </c>
      <c r="C64" s="41">
        <v>24.910811741318195</v>
      </c>
      <c r="D64" s="58">
        <v>0</v>
      </c>
      <c r="E64" s="42"/>
      <c r="F64" s="43">
        <v>14.427265730540144</v>
      </c>
      <c r="G64" s="56">
        <v>0</v>
      </c>
      <c r="H64" s="44"/>
      <c r="I64" s="45">
        <v>10.661922528141657</v>
      </c>
      <c r="J64" s="11"/>
      <c r="K64" s="46"/>
      <c r="L64" s="47">
        <v>50</v>
      </c>
      <c r="M64" s="53">
        <v>0</v>
      </c>
      <c r="N64" s="48"/>
    </row>
    <row r="65" spans="1:14">
      <c r="A65" s="2" t="s">
        <v>72</v>
      </c>
      <c r="B65" s="111" t="s">
        <v>494</v>
      </c>
      <c r="C65" s="41">
        <v>5</v>
      </c>
      <c r="D65" s="58">
        <v>0</v>
      </c>
      <c r="E65" s="42"/>
      <c r="F65" s="43">
        <v>5</v>
      </c>
      <c r="G65" s="56">
        <v>0</v>
      </c>
      <c r="H65" s="44"/>
      <c r="I65" s="45">
        <v>5</v>
      </c>
      <c r="J65" s="11"/>
      <c r="K65" s="46"/>
      <c r="L65" s="47">
        <v>15</v>
      </c>
      <c r="M65" s="53">
        <v>0</v>
      </c>
      <c r="N65" s="48"/>
    </row>
    <row r="66" spans="1:14">
      <c r="A66" s="1" t="s">
        <v>25</v>
      </c>
      <c r="B66" s="110" t="s">
        <v>508</v>
      </c>
      <c r="C66" s="34">
        <v>1499.9442469652727</v>
      </c>
      <c r="D66" s="57">
        <v>890.1</v>
      </c>
      <c r="E66" s="31">
        <v>0.59342205672035753</v>
      </c>
      <c r="F66" s="36">
        <v>740.6623129221606</v>
      </c>
      <c r="G66" s="55">
        <v>535.78</v>
      </c>
      <c r="H66" s="31">
        <v>0.7233795896623505</v>
      </c>
      <c r="I66" s="38">
        <v>582.48944011256663</v>
      </c>
      <c r="J66" s="9">
        <v>399.9</v>
      </c>
      <c r="K66" s="39">
        <v>0.68653605106166204</v>
      </c>
      <c r="L66" s="33">
        <v>2823.096</v>
      </c>
      <c r="M66" s="52">
        <v>1825.78</v>
      </c>
      <c r="N66" s="40">
        <v>0.64672968967403166</v>
      </c>
    </row>
    <row r="67" spans="1:14">
      <c r="A67" s="2" t="s">
        <v>73</v>
      </c>
      <c r="B67" s="111" t="s">
        <v>499</v>
      </c>
      <c r="C67" s="41">
        <v>722.61</v>
      </c>
      <c r="D67" s="58">
        <v>0</v>
      </c>
      <c r="E67" s="42"/>
      <c r="F67" s="43">
        <v>377.79700000000003</v>
      </c>
      <c r="G67" s="56">
        <v>0</v>
      </c>
      <c r="H67" s="44"/>
      <c r="I67" s="45">
        <v>297.07299999999998</v>
      </c>
      <c r="J67" s="11"/>
      <c r="K67" s="46"/>
      <c r="L67" s="47">
        <v>1397.48</v>
      </c>
      <c r="M67" s="53">
        <v>0</v>
      </c>
      <c r="N67" s="48"/>
    </row>
    <row r="68" spans="1:14">
      <c r="A68" s="2" t="s">
        <v>74</v>
      </c>
      <c r="B68" s="111" t="s">
        <v>502</v>
      </c>
      <c r="C68" s="41">
        <v>244.125</v>
      </c>
      <c r="D68" s="58">
        <v>0</v>
      </c>
      <c r="E68" s="42"/>
      <c r="F68" s="43">
        <v>109.85625</v>
      </c>
      <c r="G68" s="56">
        <v>0</v>
      </c>
      <c r="H68" s="44"/>
      <c r="I68" s="45">
        <v>87.396749999999997</v>
      </c>
      <c r="J68" s="11"/>
      <c r="K68" s="46"/>
      <c r="L68" s="47">
        <v>441.37799999999999</v>
      </c>
      <c r="M68" s="53">
        <v>0</v>
      </c>
      <c r="N68" s="48"/>
    </row>
    <row r="69" spans="1:14">
      <c r="A69" s="2" t="s">
        <v>75</v>
      </c>
      <c r="B69" s="111" t="s">
        <v>507</v>
      </c>
      <c r="C69" s="41">
        <v>533.20924696527277</v>
      </c>
      <c r="D69" s="58">
        <v>0</v>
      </c>
      <c r="E69" s="42"/>
      <c r="F69" s="43">
        <v>253.00906292216058</v>
      </c>
      <c r="G69" s="56">
        <v>0</v>
      </c>
      <c r="H69" s="44"/>
      <c r="I69" s="49">
        <v>198.01969011256665</v>
      </c>
      <c r="J69" s="11"/>
      <c r="K69" s="46"/>
      <c r="L69" s="47">
        <v>984.23800000000006</v>
      </c>
      <c r="M69" s="53">
        <v>0</v>
      </c>
      <c r="N69" s="48"/>
    </row>
    <row r="70" spans="1:14">
      <c r="A70" s="32"/>
      <c r="B70" s="32" t="s">
        <v>76</v>
      </c>
      <c r="C70" s="34">
        <v>23152.929370979225</v>
      </c>
      <c r="D70" s="57">
        <v>24802.592398096465</v>
      </c>
      <c r="E70" s="31">
        <v>1.0712507260176327</v>
      </c>
      <c r="F70" s="50">
        <v>13409.176222126152</v>
      </c>
      <c r="G70" s="55">
        <v>10374.339880837835</v>
      </c>
      <c r="H70" s="37">
        <v>0.77367466196166412</v>
      </c>
      <c r="I70" s="51">
        <v>10320.382162508964</v>
      </c>
      <c r="J70" s="51">
        <v>6719.1819299736462</v>
      </c>
      <c r="K70" s="39">
        <v>1.1609142574849343</v>
      </c>
      <c r="L70" s="33">
        <v>46882.487755614347</v>
      </c>
      <c r="M70" s="52">
        <v>47158.011074084156</v>
      </c>
      <c r="N70" s="40">
        <v>1.0058768920264223</v>
      </c>
    </row>
  </sheetData>
  <mergeCells count="26">
    <mergeCell ref="S8:U8"/>
    <mergeCell ref="S2:U2"/>
    <mergeCell ref="S4:U4"/>
    <mergeCell ref="S5:U5"/>
    <mergeCell ref="S6:U6"/>
    <mergeCell ref="S7:U7"/>
    <mergeCell ref="S29:U29"/>
    <mergeCell ref="S30:U30"/>
    <mergeCell ref="S22:U22"/>
    <mergeCell ref="C20:E20"/>
    <mergeCell ref="F20:H20"/>
    <mergeCell ref="I20:K20"/>
    <mergeCell ref="L20:N20"/>
    <mergeCell ref="S18:U18"/>
    <mergeCell ref="S19:U19"/>
    <mergeCell ref="S20:U20"/>
    <mergeCell ref="S21:U21"/>
    <mergeCell ref="S9:U9"/>
    <mergeCell ref="S10:U10"/>
    <mergeCell ref="S11:U11"/>
    <mergeCell ref="S12:U12"/>
    <mergeCell ref="S13:U13"/>
    <mergeCell ref="S14:U14"/>
    <mergeCell ref="S15:U15"/>
    <mergeCell ref="S16:U16"/>
    <mergeCell ref="S17:U17"/>
  </mergeCells>
  <conditionalFormatting sqref="N70">
    <cfRule type="expression" dxfId="77" priority="1" stopIfTrue="1">
      <formula>N70&lt;0.9</formula>
    </cfRule>
    <cfRule type="expression" dxfId="76" priority="2">
      <formula>N70&gt;1.2</formula>
    </cfRule>
  </conditionalFormatting>
  <conditionalFormatting sqref="D70">
    <cfRule type="expression" dxfId="75" priority="3" stopIfTrue="1">
      <formula>D70&lt;0.9*$C70</formula>
    </cfRule>
    <cfRule type="expression" dxfId="74" priority="3">
      <formula>D70&gt;1.2*$C70</formula>
    </cfRule>
  </conditionalFormatting>
  <conditionalFormatting sqref="E22">
    <cfRule type="expression" dxfId="73" priority="75" stopIfTrue="1">
      <formula>E22&lt;0.9</formula>
    </cfRule>
    <cfRule type="expression" dxfId="72" priority="76">
      <formula>E22&gt;1.2</formula>
    </cfRule>
  </conditionalFormatting>
  <conditionalFormatting sqref="E25">
    <cfRule type="expression" dxfId="71" priority="69" stopIfTrue="1">
      <formula>E25&lt;0.9</formula>
    </cfRule>
    <cfRule type="expression" dxfId="70" priority="70">
      <formula>E25&gt;1.2</formula>
    </cfRule>
  </conditionalFormatting>
  <conditionalFormatting sqref="E47">
    <cfRule type="expression" dxfId="69" priority="63" stopIfTrue="1">
      <formula>E47&lt;0.9</formula>
    </cfRule>
    <cfRule type="expression" dxfId="68" priority="64">
      <formula>E47&gt;1.2</formula>
    </cfRule>
  </conditionalFormatting>
  <conditionalFormatting sqref="E30">
    <cfRule type="expression" dxfId="67" priority="67" stopIfTrue="1">
      <formula>E30&lt;0.9</formula>
    </cfRule>
    <cfRule type="expression" dxfId="66" priority="68">
      <formula>E30&gt;1.2</formula>
    </cfRule>
  </conditionalFormatting>
  <conditionalFormatting sqref="E50">
    <cfRule type="expression" dxfId="65" priority="61" stopIfTrue="1">
      <formula>E50&lt;0.9</formula>
    </cfRule>
    <cfRule type="expression" dxfId="64" priority="62">
      <formula>E50&gt;1.2</formula>
    </cfRule>
  </conditionalFormatting>
  <conditionalFormatting sqref="E36">
    <cfRule type="expression" dxfId="63" priority="65" stopIfTrue="1">
      <formula>E36&lt;0.9</formula>
    </cfRule>
    <cfRule type="expression" dxfId="62" priority="66">
      <formula>E36&gt;1.2</formula>
    </cfRule>
  </conditionalFormatting>
  <conditionalFormatting sqref="E55">
    <cfRule type="expression" dxfId="61" priority="59" stopIfTrue="1">
      <formula>E55&lt;0.9</formula>
    </cfRule>
    <cfRule type="expression" dxfId="60" priority="60">
      <formula>E55&gt;1.2</formula>
    </cfRule>
  </conditionalFormatting>
  <conditionalFormatting sqref="E66">
    <cfRule type="expression" dxfId="59" priority="57" stopIfTrue="1">
      <formula>E66&lt;0.9</formula>
    </cfRule>
    <cfRule type="expression" dxfId="58" priority="58">
      <formula>E66&gt;1.2</formula>
    </cfRule>
  </conditionalFormatting>
  <conditionalFormatting sqref="E70">
    <cfRule type="expression" dxfId="57" priority="55" stopIfTrue="1">
      <formula>E70&lt;0.9</formula>
    </cfRule>
    <cfRule type="expression" dxfId="56" priority="56">
      <formula>E70&gt;1.2</formula>
    </cfRule>
  </conditionalFormatting>
  <conditionalFormatting sqref="H22">
    <cfRule type="expression" dxfId="55" priority="53" stopIfTrue="1">
      <formula>H22&lt;0.9</formula>
    </cfRule>
    <cfRule type="expression" dxfId="54" priority="54">
      <formula>H22&gt;1.2</formula>
    </cfRule>
  </conditionalFormatting>
  <conditionalFormatting sqref="H25">
    <cfRule type="expression" dxfId="53" priority="51" stopIfTrue="1">
      <formula>H25&lt;0.9</formula>
    </cfRule>
    <cfRule type="expression" dxfId="52" priority="52">
      <formula>H25&gt;1.2</formula>
    </cfRule>
  </conditionalFormatting>
  <conditionalFormatting sqref="H36">
    <cfRule type="expression" dxfId="51" priority="47" stopIfTrue="1">
      <formula>H36&lt;0.9</formula>
    </cfRule>
    <cfRule type="expression" dxfId="50" priority="48">
      <formula>H36&gt;1.2</formula>
    </cfRule>
  </conditionalFormatting>
  <conditionalFormatting sqref="H47">
    <cfRule type="expression" dxfId="49" priority="45" stopIfTrue="1">
      <formula>H47&lt;0.9</formula>
    </cfRule>
    <cfRule type="expression" dxfId="48" priority="46">
      <formula>H47&gt;1.2</formula>
    </cfRule>
  </conditionalFormatting>
  <conditionalFormatting sqref="H50">
    <cfRule type="expression" dxfId="47" priority="43" stopIfTrue="1">
      <formula>H50&lt;0.9</formula>
    </cfRule>
    <cfRule type="expression" dxfId="46" priority="44">
      <formula>H50&gt;1.2</formula>
    </cfRule>
  </conditionalFormatting>
  <conditionalFormatting sqref="K70">
    <cfRule type="expression" dxfId="45" priority="19" stopIfTrue="1">
      <formula>K70&lt;0.9</formula>
    </cfRule>
    <cfRule type="expression" dxfId="44" priority="20">
      <formula>K70&gt;1.2</formula>
    </cfRule>
  </conditionalFormatting>
  <conditionalFormatting sqref="H55">
    <cfRule type="expression" dxfId="43" priority="41" stopIfTrue="1">
      <formula>H55&lt;0.9</formula>
    </cfRule>
    <cfRule type="expression" dxfId="42" priority="42">
      <formula>H55&gt;1.2</formula>
    </cfRule>
  </conditionalFormatting>
  <conditionalFormatting sqref="H66">
    <cfRule type="expression" dxfId="41" priority="39" stopIfTrue="1">
      <formula>H66&lt;0.9</formula>
    </cfRule>
    <cfRule type="expression" dxfId="40" priority="40">
      <formula>H66&gt;1.2</formula>
    </cfRule>
  </conditionalFormatting>
  <conditionalFormatting sqref="H70">
    <cfRule type="expression" dxfId="39" priority="37" stopIfTrue="1">
      <formula>H70&lt;0.9</formula>
    </cfRule>
    <cfRule type="expression" dxfId="38" priority="38">
      <formula>H70&gt;1.2</formula>
    </cfRule>
  </conditionalFormatting>
  <conditionalFormatting sqref="K22">
    <cfRule type="expression" dxfId="37" priority="35" stopIfTrue="1">
      <formula>K22&lt;0.9</formula>
    </cfRule>
    <cfRule type="expression" dxfId="36" priority="36">
      <formula>K22&gt;1.2</formula>
    </cfRule>
  </conditionalFormatting>
  <conditionalFormatting sqref="K25">
    <cfRule type="expression" dxfId="35" priority="33" stopIfTrue="1">
      <formula>K25&lt;0.9</formula>
    </cfRule>
    <cfRule type="expression" dxfId="34" priority="34">
      <formula>K25&gt;1.2</formula>
    </cfRule>
  </conditionalFormatting>
  <conditionalFormatting sqref="K30">
    <cfRule type="expression" dxfId="33" priority="31" stopIfTrue="1">
      <formula>K30&lt;0.9</formula>
    </cfRule>
    <cfRule type="expression" dxfId="32" priority="32">
      <formula>K30&gt;1.2</formula>
    </cfRule>
  </conditionalFormatting>
  <conditionalFormatting sqref="K36">
    <cfRule type="expression" dxfId="31" priority="29" stopIfTrue="1">
      <formula>K36&lt;0.9</formula>
    </cfRule>
    <cfRule type="expression" dxfId="30" priority="30">
      <formula>K36&gt;1.2</formula>
    </cfRule>
  </conditionalFormatting>
  <conditionalFormatting sqref="K50">
    <cfRule type="expression" dxfId="29" priority="25" stopIfTrue="1">
      <formula>K50&lt;0.9</formula>
    </cfRule>
    <cfRule type="expression" dxfId="28" priority="26">
      <formula>K50&gt;1.2</formula>
    </cfRule>
  </conditionalFormatting>
  <conditionalFormatting sqref="K55">
    <cfRule type="expression" dxfId="27" priority="23" stopIfTrue="1">
      <formula>K55&lt;0.9</formula>
    </cfRule>
    <cfRule type="expression" dxfId="26" priority="24">
      <formula>K55&gt;1.2</formula>
    </cfRule>
  </conditionalFormatting>
  <conditionalFormatting sqref="K66">
    <cfRule type="expression" dxfId="25" priority="21" stopIfTrue="1">
      <formula>K66&lt;0.9</formula>
    </cfRule>
    <cfRule type="expression" dxfId="24" priority="22">
      <formula>K66&gt;1.2</formula>
    </cfRule>
  </conditionalFormatting>
  <conditionalFormatting sqref="H30">
    <cfRule type="expression" dxfId="23" priority="49" stopIfTrue="1">
      <formula>H30&lt;0.9</formula>
    </cfRule>
    <cfRule type="expression" dxfId="22" priority="50">
      <formula>H30&gt;1.2</formula>
    </cfRule>
  </conditionalFormatting>
  <conditionalFormatting sqref="K47">
    <cfRule type="expression" dxfId="21" priority="27" stopIfTrue="1">
      <formula>K47&lt;0.9</formula>
    </cfRule>
    <cfRule type="expression" dxfId="20" priority="28">
      <formula>K47&gt;1.2</formula>
    </cfRule>
  </conditionalFormatting>
  <conditionalFormatting sqref="N22">
    <cfRule type="expression" dxfId="19" priority="17" stopIfTrue="1">
      <formula>N22&lt;0.9</formula>
    </cfRule>
    <cfRule type="expression" dxfId="18" priority="18">
      <formula>N22&gt;1.2</formula>
    </cfRule>
  </conditionalFormatting>
  <conditionalFormatting sqref="N25">
    <cfRule type="expression" dxfId="17" priority="15" stopIfTrue="1">
      <formula>N25&lt;0.9</formula>
    </cfRule>
    <cfRule type="expression" dxfId="16" priority="16">
      <formula>N25&gt;1.2</formula>
    </cfRule>
  </conditionalFormatting>
  <conditionalFormatting sqref="N30">
    <cfRule type="expression" dxfId="15" priority="13" stopIfTrue="1">
      <formula>N30&lt;0.9</formula>
    </cfRule>
    <cfRule type="expression" dxfId="14" priority="14">
      <formula>N30&gt;1.2</formula>
    </cfRule>
  </conditionalFormatting>
  <conditionalFormatting sqref="N36">
    <cfRule type="expression" dxfId="13" priority="11" stopIfTrue="1">
      <formula>N36&lt;0.9</formula>
    </cfRule>
    <cfRule type="expression" dxfId="12" priority="12">
      <formula>N36&gt;1.2</formula>
    </cfRule>
  </conditionalFormatting>
  <conditionalFormatting sqref="N47">
    <cfRule type="expression" dxfId="11" priority="9" stopIfTrue="1">
      <formula>N47&lt;0.9</formula>
    </cfRule>
    <cfRule type="expression" dxfId="10" priority="10">
      <formula>N47&gt;1.2</formula>
    </cfRule>
  </conditionalFormatting>
  <conditionalFormatting sqref="N50">
    <cfRule type="expression" dxfId="9" priority="7" stopIfTrue="1">
      <formula>N50&lt;0.9</formula>
    </cfRule>
    <cfRule type="expression" dxfId="8" priority="8">
      <formula>N50&gt;1.2</formula>
    </cfRule>
  </conditionalFormatting>
  <conditionalFormatting sqref="N55">
    <cfRule type="expression" dxfId="7" priority="5" stopIfTrue="1">
      <formula>N55&lt;0.9</formula>
    </cfRule>
    <cfRule type="expression" dxfId="6" priority="6">
      <formula>N55&gt;1.2</formula>
    </cfRule>
  </conditionalFormatting>
  <conditionalFormatting sqref="N66">
    <cfRule type="expression" dxfId="5" priority="4">
      <formula>N66&gt;1.2</formula>
    </cfRule>
    <cfRule type="expression" dxfId="4" priority="77" stopIfTrue="1">
      <formula>N66&lt;0.9</formula>
    </cfRule>
  </conditionalFormatting>
  <pageMargins left="0.7" right="0.7" top="0.75" bottom="0.75" header="0.3" footer="0.3"/>
  <pageSetup orientation="portrait" horizontalDpi="300" verticalDpi="0" copie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110" zoomScaleNormal="110" zoomScalePageLayoutView="110" workbookViewId="0">
      <selection activeCell="M58" sqref="M58"/>
    </sheetView>
  </sheetViews>
  <sheetFormatPr baseColWidth="10" defaultColWidth="8.83203125" defaultRowHeight="14" outlineLevelRow="2" x14ac:dyDescent="0"/>
  <cols>
    <col min="1" max="1" width="13.83203125" customWidth="1"/>
    <col min="2" max="2" width="52.5" customWidth="1"/>
    <col min="3" max="3" width="10" customWidth="1"/>
    <col min="4" max="4" width="10.33203125" customWidth="1"/>
    <col min="5" max="5" width="12" customWidth="1"/>
    <col min="6" max="7" width="10.5" customWidth="1"/>
    <col min="8" max="8" width="14.83203125" customWidth="1"/>
    <col min="9" max="9" width="0" hidden="1" customWidth="1"/>
  </cols>
  <sheetData>
    <row r="1" spans="1:9">
      <c r="A1" s="82"/>
      <c r="B1" s="83"/>
      <c r="C1" s="84" t="s">
        <v>28</v>
      </c>
      <c r="D1" s="84" t="s">
        <v>78</v>
      </c>
      <c r="E1" s="84" t="s">
        <v>79</v>
      </c>
      <c r="F1" s="84" t="s">
        <v>112</v>
      </c>
      <c r="G1" s="85" t="s">
        <v>35</v>
      </c>
      <c r="H1" s="86"/>
    </row>
    <row r="2" spans="1:9">
      <c r="A2" s="87" t="s">
        <v>113</v>
      </c>
      <c r="B2" s="87" t="s">
        <v>114</v>
      </c>
      <c r="C2" s="88" t="s">
        <v>115</v>
      </c>
      <c r="D2" s="88" t="s">
        <v>115</v>
      </c>
      <c r="E2" s="88" t="s">
        <v>115</v>
      </c>
      <c r="F2" s="88" t="s">
        <v>115</v>
      </c>
      <c r="G2" s="89" t="s">
        <v>115</v>
      </c>
      <c r="H2" s="87" t="s">
        <v>113</v>
      </c>
    </row>
    <row r="3" spans="1:9" outlineLevel="2">
      <c r="A3" s="82" t="s">
        <v>116</v>
      </c>
      <c r="B3" s="90" t="s">
        <v>117</v>
      </c>
      <c r="C3" s="91">
        <v>1087.1974139970503</v>
      </c>
      <c r="D3" s="91">
        <v>0</v>
      </c>
      <c r="E3" s="91">
        <v>0</v>
      </c>
      <c r="F3" s="91">
        <v>0</v>
      </c>
      <c r="G3" s="92">
        <v>1087.1974139970503</v>
      </c>
      <c r="H3" s="82" t="s">
        <v>116</v>
      </c>
    </row>
    <row r="4" spans="1:9" outlineLevel="2">
      <c r="A4" s="82" t="s">
        <v>118</v>
      </c>
      <c r="B4" s="90" t="s">
        <v>119</v>
      </c>
      <c r="C4" s="91">
        <v>0</v>
      </c>
      <c r="D4" s="91">
        <v>1182.0809945889339</v>
      </c>
      <c r="E4" s="91">
        <v>0</v>
      </c>
      <c r="F4" s="91">
        <v>0</v>
      </c>
      <c r="G4" s="92">
        <v>1182.0809945889339</v>
      </c>
      <c r="H4" s="82" t="s">
        <v>118</v>
      </c>
    </row>
    <row r="5" spans="1:9" outlineLevel="2">
      <c r="A5" s="82" t="s">
        <v>120</v>
      </c>
      <c r="B5" s="90" t="s">
        <v>121</v>
      </c>
      <c r="C5" s="91">
        <v>0</v>
      </c>
      <c r="D5" s="91">
        <v>2537.6560002127771</v>
      </c>
      <c r="E5" s="91">
        <v>0</v>
      </c>
      <c r="F5" s="91">
        <v>0</v>
      </c>
      <c r="G5" s="92">
        <v>2537.6560002127771</v>
      </c>
      <c r="H5" s="82" t="s">
        <v>120</v>
      </c>
    </row>
    <row r="6" spans="1:9" outlineLevel="2">
      <c r="A6" s="82" t="s">
        <v>122</v>
      </c>
      <c r="B6" s="90" t="s">
        <v>123</v>
      </c>
      <c r="C6" s="91">
        <v>0</v>
      </c>
      <c r="D6" s="91">
        <v>0</v>
      </c>
      <c r="E6" s="91">
        <v>1913.0100847531207</v>
      </c>
      <c r="F6" s="91">
        <v>0</v>
      </c>
      <c r="G6" s="92">
        <v>1913.0100847531207</v>
      </c>
      <c r="H6" s="82" t="s">
        <v>122</v>
      </c>
    </row>
    <row r="7" spans="1:9" outlineLevel="1">
      <c r="A7" s="93" t="s">
        <v>40</v>
      </c>
      <c r="B7" s="94" t="s">
        <v>124</v>
      </c>
      <c r="C7" s="95">
        <v>1087.1974139970503</v>
      </c>
      <c r="D7" s="95">
        <v>3719.7369948017113</v>
      </c>
      <c r="E7" s="95">
        <v>1913.0100847531207</v>
      </c>
      <c r="F7" s="95">
        <v>0</v>
      </c>
      <c r="G7" s="95">
        <v>6719.9444935518823</v>
      </c>
      <c r="H7" s="93" t="s">
        <v>40</v>
      </c>
      <c r="I7" s="64">
        <f>C7+D7+E7</f>
        <v>6719.9444935518823</v>
      </c>
    </row>
    <row r="8" spans="1:9" hidden="1" outlineLevel="2">
      <c r="A8" s="82" t="s">
        <v>125</v>
      </c>
      <c r="B8" s="90" t="s">
        <v>126</v>
      </c>
      <c r="C8" s="91">
        <v>225.14129402545325</v>
      </c>
      <c r="D8" s="91">
        <v>0</v>
      </c>
      <c r="E8" s="91">
        <v>0</v>
      </c>
      <c r="F8" s="91">
        <v>0</v>
      </c>
      <c r="G8" s="92">
        <v>225.14129402545325</v>
      </c>
      <c r="H8" s="82" t="s">
        <v>125</v>
      </c>
    </row>
    <row r="9" spans="1:9" hidden="1" outlineLevel="2">
      <c r="A9" s="82" t="s">
        <v>127</v>
      </c>
      <c r="B9" s="90" t="s">
        <v>128</v>
      </c>
      <c r="C9" s="91">
        <v>168.85597051908994</v>
      </c>
      <c r="D9" s="91">
        <v>0</v>
      </c>
      <c r="E9" s="91">
        <v>0</v>
      </c>
      <c r="F9" s="91">
        <v>0</v>
      </c>
      <c r="G9" s="92">
        <v>168.85597051908994</v>
      </c>
      <c r="H9" s="82" t="s">
        <v>127</v>
      </c>
    </row>
    <row r="10" spans="1:9" hidden="1" outlineLevel="2">
      <c r="A10" s="82" t="s">
        <v>129</v>
      </c>
      <c r="B10" s="90" t="s">
        <v>130</v>
      </c>
      <c r="C10" s="91">
        <v>225.14129402545325</v>
      </c>
      <c r="D10" s="91">
        <v>0</v>
      </c>
      <c r="E10" s="91">
        <v>0</v>
      </c>
      <c r="F10" s="91">
        <v>0</v>
      </c>
      <c r="G10" s="92">
        <v>225.14129402545325</v>
      </c>
      <c r="H10" s="82" t="s">
        <v>129</v>
      </c>
    </row>
    <row r="11" spans="1:9" outlineLevel="1" collapsed="1">
      <c r="A11" s="93" t="s">
        <v>41</v>
      </c>
      <c r="B11" s="94" t="s">
        <v>131</v>
      </c>
      <c r="C11" s="95">
        <v>619.13855856999646</v>
      </c>
      <c r="D11" s="95">
        <v>0</v>
      </c>
      <c r="E11" s="95">
        <v>0</v>
      </c>
      <c r="F11" s="95">
        <v>0</v>
      </c>
      <c r="G11" s="95">
        <v>619.13855856999646</v>
      </c>
      <c r="H11" s="93" t="s">
        <v>41</v>
      </c>
      <c r="I11" s="64">
        <f t="shared" ref="I11:I74" si="0">C11+D11+E11</f>
        <v>619.13855856999646</v>
      </c>
    </row>
    <row r="12" spans="1:9" hidden="1" outlineLevel="2">
      <c r="A12" s="82" t="s">
        <v>132</v>
      </c>
      <c r="B12" s="90" t="s">
        <v>133</v>
      </c>
      <c r="C12" s="91">
        <v>0</v>
      </c>
      <c r="D12" s="91">
        <v>0</v>
      </c>
      <c r="E12" s="91">
        <v>0</v>
      </c>
      <c r="F12" s="91">
        <v>0</v>
      </c>
      <c r="G12" s="92">
        <v>0</v>
      </c>
      <c r="H12" s="82" t="s">
        <v>132</v>
      </c>
      <c r="I12" s="64">
        <f t="shared" si="0"/>
        <v>0</v>
      </c>
    </row>
    <row r="13" spans="1:9" hidden="1" outlineLevel="2">
      <c r="A13" s="82" t="s">
        <v>134</v>
      </c>
      <c r="B13" s="90" t="s">
        <v>135</v>
      </c>
      <c r="C13" s="91">
        <v>0</v>
      </c>
      <c r="D13" s="91">
        <v>0</v>
      </c>
      <c r="E13" s="91">
        <v>0</v>
      </c>
      <c r="F13" s="91">
        <v>0</v>
      </c>
      <c r="G13" s="92">
        <v>0</v>
      </c>
      <c r="H13" s="82" t="s">
        <v>134</v>
      </c>
      <c r="I13" s="64">
        <f t="shared" si="0"/>
        <v>0</v>
      </c>
    </row>
    <row r="14" spans="1:9" hidden="1" outlineLevel="2">
      <c r="A14" s="82" t="s">
        <v>136</v>
      </c>
      <c r="B14" s="90" t="s">
        <v>137</v>
      </c>
      <c r="C14" s="91">
        <v>0</v>
      </c>
      <c r="D14" s="91">
        <v>0</v>
      </c>
      <c r="E14" s="91">
        <v>0</v>
      </c>
      <c r="F14" s="91">
        <v>0</v>
      </c>
      <c r="G14" s="92">
        <v>0</v>
      </c>
      <c r="H14" s="82" t="s">
        <v>136</v>
      </c>
      <c r="I14" s="64">
        <f t="shared" si="0"/>
        <v>0</v>
      </c>
    </row>
    <row r="15" spans="1:9" outlineLevel="1" collapsed="1">
      <c r="A15" s="93" t="s">
        <v>138</v>
      </c>
      <c r="B15" s="94" t="s">
        <v>139</v>
      </c>
      <c r="C15" s="95">
        <v>0</v>
      </c>
      <c r="D15" s="95">
        <v>0</v>
      </c>
      <c r="E15" s="95">
        <v>0</v>
      </c>
      <c r="F15" s="95">
        <v>0</v>
      </c>
      <c r="G15" s="95">
        <v>0</v>
      </c>
      <c r="H15" s="93" t="s">
        <v>138</v>
      </c>
      <c r="I15" s="64">
        <f t="shared" si="0"/>
        <v>0</v>
      </c>
    </row>
    <row r="16" spans="1:9">
      <c r="A16" s="84" t="s">
        <v>10</v>
      </c>
      <c r="B16" s="96" t="s">
        <v>140</v>
      </c>
      <c r="C16" s="97">
        <v>1706.3359725670466</v>
      </c>
      <c r="D16" s="97">
        <v>3719.7369948017113</v>
      </c>
      <c r="E16" s="97">
        <v>1913.0100847531207</v>
      </c>
      <c r="F16" s="97">
        <v>0</v>
      </c>
      <c r="G16" s="97">
        <v>7339.0830521218786</v>
      </c>
      <c r="H16" s="84" t="s">
        <v>10</v>
      </c>
      <c r="I16" s="64">
        <f t="shared" si="0"/>
        <v>7339.0830521218795</v>
      </c>
    </row>
    <row r="17" spans="1:9" hidden="1" outlineLevel="2">
      <c r="A17" s="82" t="s">
        <v>141</v>
      </c>
      <c r="B17" s="90" t="s">
        <v>142</v>
      </c>
      <c r="C17" s="91">
        <v>0</v>
      </c>
      <c r="D17" s="91">
        <v>0</v>
      </c>
      <c r="E17" s="91">
        <v>0</v>
      </c>
      <c r="F17" s="91">
        <v>834</v>
      </c>
      <c r="G17" s="92">
        <v>834</v>
      </c>
      <c r="H17" s="82" t="s">
        <v>141</v>
      </c>
      <c r="I17" s="64">
        <f t="shared" si="0"/>
        <v>0</v>
      </c>
    </row>
    <row r="18" spans="1:9" hidden="1" outlineLevel="2">
      <c r="A18" s="82" t="s">
        <v>143</v>
      </c>
      <c r="B18" s="90" t="s">
        <v>144</v>
      </c>
      <c r="C18" s="91">
        <v>37.571409836065577</v>
      </c>
      <c r="D18" s="91">
        <v>104.05114754098359</v>
      </c>
      <c r="E18" s="91">
        <v>53.673442622950823</v>
      </c>
      <c r="F18" s="91">
        <v>73.954000000000036</v>
      </c>
      <c r="G18" s="92">
        <v>269.25</v>
      </c>
      <c r="H18" s="82" t="s">
        <v>143</v>
      </c>
      <c r="I18" s="64">
        <f t="shared" si="0"/>
        <v>195.29599999999999</v>
      </c>
    </row>
    <row r="19" spans="1:9" hidden="1" outlineLevel="2">
      <c r="A19" s="82" t="s">
        <v>145</v>
      </c>
      <c r="B19" s="90" t="s">
        <v>146</v>
      </c>
      <c r="C19" s="91">
        <v>0</v>
      </c>
      <c r="D19" s="91">
        <v>0</v>
      </c>
      <c r="E19" s="91">
        <v>0</v>
      </c>
      <c r="F19" s="91">
        <v>809</v>
      </c>
      <c r="G19" s="92">
        <v>809</v>
      </c>
      <c r="H19" s="82" t="s">
        <v>145</v>
      </c>
      <c r="I19" s="64">
        <f t="shared" si="0"/>
        <v>0</v>
      </c>
    </row>
    <row r="20" spans="1:9" hidden="1" outlineLevel="2">
      <c r="A20" s="82" t="s">
        <v>147</v>
      </c>
      <c r="B20" s="90" t="s">
        <v>148</v>
      </c>
      <c r="C20" s="91">
        <v>34.680489776810596</v>
      </c>
      <c r="D20" s="91">
        <v>0</v>
      </c>
      <c r="E20" s="91">
        <v>0</v>
      </c>
      <c r="F20" s="91">
        <v>36.312884658646468</v>
      </c>
      <c r="G20" s="92">
        <v>70.993374435457071</v>
      </c>
      <c r="H20" s="82" t="s">
        <v>147</v>
      </c>
      <c r="I20" s="64">
        <f t="shared" si="0"/>
        <v>34.680489776810596</v>
      </c>
    </row>
    <row r="21" spans="1:9" hidden="1" outlineLevel="2">
      <c r="A21" s="82" t="s">
        <v>149</v>
      </c>
      <c r="B21" s="90" t="s">
        <v>150</v>
      </c>
      <c r="C21" s="91">
        <v>26.010367332607945</v>
      </c>
      <c r="D21" s="91">
        <v>0</v>
      </c>
      <c r="E21" s="91">
        <v>0</v>
      </c>
      <c r="F21" s="91">
        <v>0</v>
      </c>
      <c r="G21" s="92">
        <v>26.010367332607945</v>
      </c>
      <c r="H21" s="82" t="s">
        <v>149</v>
      </c>
      <c r="I21" s="64">
        <f t="shared" si="0"/>
        <v>26.010367332607945</v>
      </c>
    </row>
    <row r="22" spans="1:9" hidden="1" outlineLevel="2">
      <c r="A22" s="82" t="s">
        <v>151</v>
      </c>
      <c r="B22" s="90" t="s">
        <v>152</v>
      </c>
      <c r="C22" s="91">
        <v>34.680489776810596</v>
      </c>
      <c r="D22" s="91">
        <v>0</v>
      </c>
      <c r="E22" s="91">
        <v>0</v>
      </c>
      <c r="F22" s="91">
        <v>0</v>
      </c>
      <c r="G22" s="92">
        <v>34.680489776810596</v>
      </c>
      <c r="H22" s="82" t="s">
        <v>151</v>
      </c>
      <c r="I22" s="64">
        <f t="shared" si="0"/>
        <v>34.680489776810596</v>
      </c>
    </row>
    <row r="23" spans="1:9" hidden="1" outlineLevel="2">
      <c r="A23" s="82" t="s">
        <v>153</v>
      </c>
      <c r="B23" s="90" t="s">
        <v>154</v>
      </c>
      <c r="C23" s="91">
        <v>334.81394579259234</v>
      </c>
      <c r="D23" s="91">
        <v>0</v>
      </c>
      <c r="E23" s="91">
        <v>0</v>
      </c>
      <c r="F23" s="91">
        <v>0</v>
      </c>
      <c r="G23" s="92">
        <v>334.81394579259234</v>
      </c>
      <c r="H23" s="82" t="s">
        <v>153</v>
      </c>
      <c r="I23" s="64">
        <f t="shared" si="0"/>
        <v>334.81394579259234</v>
      </c>
    </row>
    <row r="24" spans="1:9" hidden="1" outlineLevel="2">
      <c r="A24" s="82" t="s">
        <v>155</v>
      </c>
      <c r="B24" s="90" t="s">
        <v>156</v>
      </c>
      <c r="C24" s="91">
        <v>0</v>
      </c>
      <c r="D24" s="91">
        <v>361.62659397223581</v>
      </c>
      <c r="E24" s="91">
        <v>0</v>
      </c>
      <c r="F24" s="91">
        <v>0</v>
      </c>
      <c r="G24" s="92">
        <v>361.62659397223581</v>
      </c>
      <c r="H24" s="82" t="s">
        <v>155</v>
      </c>
      <c r="I24" s="64">
        <f t="shared" si="0"/>
        <v>361.62659397223581</v>
      </c>
    </row>
    <row r="25" spans="1:9" hidden="1" outlineLevel="2">
      <c r="A25" s="82" t="s">
        <v>157</v>
      </c>
      <c r="B25" s="90" t="s">
        <v>158</v>
      </c>
      <c r="C25" s="91">
        <v>0</v>
      </c>
      <c r="D25" s="91">
        <v>781.23104512441068</v>
      </c>
      <c r="E25" s="91">
        <v>0</v>
      </c>
      <c r="F25" s="91">
        <v>0</v>
      </c>
      <c r="G25" s="92">
        <v>781.23104512441068</v>
      </c>
      <c r="H25" s="82" t="s">
        <v>157</v>
      </c>
      <c r="I25" s="64">
        <f t="shared" si="0"/>
        <v>781.23104512441068</v>
      </c>
    </row>
    <row r="26" spans="1:9" hidden="1" outlineLevel="2">
      <c r="A26" s="82" t="s">
        <v>159</v>
      </c>
      <c r="B26" s="90" t="s">
        <v>160</v>
      </c>
      <c r="C26" s="91">
        <v>0</v>
      </c>
      <c r="D26" s="91">
        <v>0</v>
      </c>
      <c r="E26" s="91">
        <v>587.64418356588567</v>
      </c>
      <c r="F26" s="91">
        <v>0</v>
      </c>
      <c r="G26" s="92">
        <v>587.64418356588567</v>
      </c>
      <c r="H26" s="82" t="s">
        <v>159</v>
      </c>
      <c r="I26" s="64">
        <f t="shared" si="0"/>
        <v>587.64418356588567</v>
      </c>
    </row>
    <row r="27" spans="1:9" hidden="1" outlineLevel="2">
      <c r="A27" s="82" t="s">
        <v>161</v>
      </c>
      <c r="B27" s="90" t="s">
        <v>162</v>
      </c>
      <c r="C27" s="91">
        <v>0</v>
      </c>
      <c r="D27" s="91">
        <v>0</v>
      </c>
      <c r="E27" s="91">
        <v>0</v>
      </c>
      <c r="F27" s="91">
        <v>20</v>
      </c>
      <c r="G27" s="92">
        <v>20</v>
      </c>
      <c r="H27" s="82" t="s">
        <v>161</v>
      </c>
      <c r="I27" s="64">
        <f t="shared" si="0"/>
        <v>0</v>
      </c>
    </row>
    <row r="28" spans="1:9" hidden="1" outlineLevel="2">
      <c r="A28" s="82" t="s">
        <v>163</v>
      </c>
      <c r="B28" s="90" t="s">
        <v>164</v>
      </c>
      <c r="C28" s="91">
        <v>0</v>
      </c>
      <c r="D28" s="91">
        <v>0</v>
      </c>
      <c r="E28" s="91">
        <v>0</v>
      </c>
      <c r="F28" s="91">
        <v>30</v>
      </c>
      <c r="G28" s="92">
        <v>30</v>
      </c>
      <c r="H28" s="82" t="s">
        <v>163</v>
      </c>
      <c r="I28" s="64">
        <f t="shared" si="0"/>
        <v>0</v>
      </c>
    </row>
    <row r="29" spans="1:9" hidden="1" outlineLevel="2">
      <c r="A29" s="82" t="s">
        <v>165</v>
      </c>
      <c r="B29" s="90" t="s">
        <v>166</v>
      </c>
      <c r="C29" s="91">
        <v>0</v>
      </c>
      <c r="D29" s="91">
        <v>0</v>
      </c>
      <c r="E29" s="91">
        <v>0</v>
      </c>
      <c r="F29" s="91">
        <v>6</v>
      </c>
      <c r="G29" s="92">
        <v>6</v>
      </c>
      <c r="H29" s="82" t="s">
        <v>165</v>
      </c>
      <c r="I29" s="64">
        <f t="shared" si="0"/>
        <v>0</v>
      </c>
    </row>
    <row r="30" spans="1:9" hidden="1" outlineLevel="2">
      <c r="A30" s="82" t="s">
        <v>167</v>
      </c>
      <c r="B30" s="90" t="s">
        <v>168</v>
      </c>
      <c r="C30" s="91">
        <v>0</v>
      </c>
      <c r="D30" s="91">
        <v>0</v>
      </c>
      <c r="E30" s="91">
        <v>0</v>
      </c>
      <c r="F30" s="91">
        <v>6.4</v>
      </c>
      <c r="G30" s="92">
        <v>6.4</v>
      </c>
      <c r="H30" s="82" t="s">
        <v>167</v>
      </c>
      <c r="I30" s="64">
        <f t="shared" si="0"/>
        <v>0</v>
      </c>
    </row>
    <row r="31" spans="1:9" hidden="1" outlineLevel="1" collapsed="1">
      <c r="A31" s="93" t="s">
        <v>42</v>
      </c>
      <c r="B31" s="94" t="s">
        <v>169</v>
      </c>
      <c r="C31" s="95">
        <v>467.75670251488702</v>
      </c>
      <c r="D31" s="95">
        <v>1246.9087866376301</v>
      </c>
      <c r="E31" s="95">
        <v>641.31762618883647</v>
      </c>
      <c r="F31" s="95">
        <v>1815.6668846586467</v>
      </c>
      <c r="G31" s="95">
        <v>4171.6499999999996</v>
      </c>
      <c r="H31" s="93" t="s">
        <v>42</v>
      </c>
      <c r="I31" s="64">
        <f t="shared" si="0"/>
        <v>2355.9831153413538</v>
      </c>
    </row>
    <row r="32" spans="1:9" hidden="1" outlineLevel="2">
      <c r="A32" s="82" t="s">
        <v>170</v>
      </c>
      <c r="B32" s="90" t="s">
        <v>171</v>
      </c>
      <c r="C32" s="91">
        <v>0</v>
      </c>
      <c r="D32" s="91">
        <v>0</v>
      </c>
      <c r="E32" s="91">
        <v>0</v>
      </c>
      <c r="F32" s="91">
        <v>60</v>
      </c>
      <c r="G32" s="92">
        <v>60</v>
      </c>
      <c r="H32" s="82" t="s">
        <v>170</v>
      </c>
      <c r="I32" s="64">
        <f t="shared" si="0"/>
        <v>0</v>
      </c>
    </row>
    <row r="33" spans="1:9" hidden="1" outlineLevel="2">
      <c r="A33" s="82" t="s">
        <v>172</v>
      </c>
      <c r="B33" s="90" t="s">
        <v>173</v>
      </c>
      <c r="C33" s="91">
        <v>0</v>
      </c>
      <c r="D33" s="91">
        <v>0</v>
      </c>
      <c r="E33" s="91">
        <v>0</v>
      </c>
      <c r="F33" s="91">
        <v>60</v>
      </c>
      <c r="G33" s="92">
        <v>60</v>
      </c>
      <c r="H33" s="82" t="s">
        <v>172</v>
      </c>
      <c r="I33" s="64">
        <f t="shared" si="0"/>
        <v>0</v>
      </c>
    </row>
    <row r="34" spans="1:9" hidden="1" outlineLevel="2">
      <c r="A34" s="82" t="s">
        <v>174</v>
      </c>
      <c r="B34" s="90" t="s">
        <v>175</v>
      </c>
      <c r="C34" s="91">
        <v>0</v>
      </c>
      <c r="D34" s="91">
        <v>0</v>
      </c>
      <c r="E34" s="91">
        <v>0</v>
      </c>
      <c r="F34" s="91">
        <v>40</v>
      </c>
      <c r="G34" s="92">
        <v>40</v>
      </c>
      <c r="H34" s="82" t="s">
        <v>174</v>
      </c>
      <c r="I34" s="64">
        <f t="shared" si="0"/>
        <v>0</v>
      </c>
    </row>
    <row r="35" spans="1:9" hidden="1" outlineLevel="2">
      <c r="A35" s="82" t="s">
        <v>176</v>
      </c>
      <c r="B35" s="90" t="s">
        <v>177</v>
      </c>
      <c r="C35" s="91">
        <v>0</v>
      </c>
      <c r="D35" s="91">
        <v>0</v>
      </c>
      <c r="E35" s="91">
        <v>0</v>
      </c>
      <c r="F35" s="91">
        <v>40</v>
      </c>
      <c r="G35" s="92">
        <v>40</v>
      </c>
      <c r="H35" s="82" t="s">
        <v>176</v>
      </c>
      <c r="I35" s="64">
        <f t="shared" si="0"/>
        <v>0</v>
      </c>
    </row>
    <row r="36" spans="1:9" hidden="1" outlineLevel="2">
      <c r="A36" s="82" t="s">
        <v>178</v>
      </c>
      <c r="B36" s="90" t="s">
        <v>179</v>
      </c>
      <c r="C36" s="91">
        <v>0</v>
      </c>
      <c r="D36" s="91">
        <v>0</v>
      </c>
      <c r="E36" s="91">
        <v>0</v>
      </c>
      <c r="F36" s="91">
        <v>522</v>
      </c>
      <c r="G36" s="92">
        <v>522</v>
      </c>
      <c r="H36" s="82" t="s">
        <v>178</v>
      </c>
      <c r="I36" s="64">
        <f t="shared" si="0"/>
        <v>0</v>
      </c>
    </row>
    <row r="37" spans="1:9" hidden="1" outlineLevel="2">
      <c r="A37" s="82" t="s">
        <v>180</v>
      </c>
      <c r="B37" s="90" t="s">
        <v>181</v>
      </c>
      <c r="C37" s="91">
        <v>0</v>
      </c>
      <c r="D37" s="91">
        <v>0</v>
      </c>
      <c r="E37" s="91">
        <v>0</v>
      </c>
      <c r="F37" s="91">
        <v>5</v>
      </c>
      <c r="G37" s="92">
        <v>5</v>
      </c>
      <c r="H37" s="82" t="s">
        <v>180</v>
      </c>
      <c r="I37" s="64">
        <f t="shared" si="0"/>
        <v>0</v>
      </c>
    </row>
    <row r="38" spans="1:9" hidden="1" outlineLevel="2">
      <c r="A38" s="82" t="s">
        <v>182</v>
      </c>
      <c r="B38" s="90" t="s">
        <v>183</v>
      </c>
      <c r="C38" s="91">
        <v>0</v>
      </c>
      <c r="D38" s="91">
        <v>0</v>
      </c>
      <c r="E38" s="91">
        <v>0</v>
      </c>
      <c r="F38" s="91">
        <v>6</v>
      </c>
      <c r="G38" s="92">
        <v>6</v>
      </c>
      <c r="H38" s="82" t="s">
        <v>182</v>
      </c>
      <c r="I38" s="64">
        <f t="shared" si="0"/>
        <v>0</v>
      </c>
    </row>
    <row r="39" spans="1:9" hidden="1" outlineLevel="1" collapsed="1">
      <c r="A39" s="93" t="s">
        <v>43</v>
      </c>
      <c r="B39" s="94" t="s">
        <v>184</v>
      </c>
      <c r="C39" s="95">
        <v>0</v>
      </c>
      <c r="D39" s="95">
        <v>0</v>
      </c>
      <c r="E39" s="95">
        <v>0</v>
      </c>
      <c r="F39" s="95">
        <v>733</v>
      </c>
      <c r="G39" s="95">
        <v>733</v>
      </c>
      <c r="H39" s="93" t="s">
        <v>43</v>
      </c>
      <c r="I39" s="64">
        <f t="shared" si="0"/>
        <v>0</v>
      </c>
    </row>
    <row r="40" spans="1:9" hidden="1" outlineLevel="2">
      <c r="A40" s="82" t="s">
        <v>185</v>
      </c>
      <c r="B40" s="90" t="s">
        <v>186</v>
      </c>
      <c r="C40" s="91">
        <v>0</v>
      </c>
      <c r="D40" s="91">
        <v>0</v>
      </c>
      <c r="E40" s="91">
        <v>0</v>
      </c>
      <c r="F40" s="91">
        <v>300</v>
      </c>
      <c r="G40" s="92">
        <v>300</v>
      </c>
      <c r="H40" s="82" t="s">
        <v>185</v>
      </c>
      <c r="I40" s="64">
        <f t="shared" si="0"/>
        <v>0</v>
      </c>
    </row>
    <row r="41" spans="1:9" hidden="1" outlineLevel="2">
      <c r="A41" s="82" t="s">
        <v>187</v>
      </c>
      <c r="B41" s="90" t="s">
        <v>188</v>
      </c>
      <c r="C41" s="91">
        <v>0</v>
      </c>
      <c r="D41" s="91">
        <v>0</v>
      </c>
      <c r="E41" s="91">
        <v>0</v>
      </c>
      <c r="F41" s="91">
        <v>60</v>
      </c>
      <c r="G41" s="92">
        <v>60</v>
      </c>
      <c r="H41" s="82" t="s">
        <v>187</v>
      </c>
      <c r="I41" s="64">
        <f t="shared" si="0"/>
        <v>0</v>
      </c>
    </row>
    <row r="42" spans="1:9" hidden="1" outlineLevel="2">
      <c r="A42" s="82" t="s">
        <v>189</v>
      </c>
      <c r="B42" s="90" t="s">
        <v>190</v>
      </c>
      <c r="C42" s="91">
        <v>0</v>
      </c>
      <c r="D42" s="91">
        <v>0</v>
      </c>
      <c r="E42" s="91">
        <v>0</v>
      </c>
      <c r="F42" s="91">
        <v>0</v>
      </c>
      <c r="G42" s="92">
        <v>0</v>
      </c>
      <c r="H42" s="82" t="s">
        <v>189</v>
      </c>
      <c r="I42" s="64">
        <f t="shared" si="0"/>
        <v>0</v>
      </c>
    </row>
    <row r="43" spans="1:9" hidden="1" outlineLevel="2">
      <c r="A43" s="82" t="s">
        <v>191</v>
      </c>
      <c r="B43" s="90" t="s">
        <v>192</v>
      </c>
      <c r="C43" s="91">
        <v>0</v>
      </c>
      <c r="D43" s="91">
        <v>0</v>
      </c>
      <c r="E43" s="91">
        <v>0</v>
      </c>
      <c r="F43" s="91">
        <v>0</v>
      </c>
      <c r="G43" s="92">
        <v>0</v>
      </c>
      <c r="H43" s="82" t="s">
        <v>191</v>
      </c>
      <c r="I43" s="64">
        <f t="shared" si="0"/>
        <v>0</v>
      </c>
    </row>
    <row r="44" spans="1:9" hidden="1" outlineLevel="2">
      <c r="A44" s="82" t="s">
        <v>193</v>
      </c>
      <c r="B44" s="90" t="s">
        <v>194</v>
      </c>
      <c r="C44" s="91">
        <v>0</v>
      </c>
      <c r="D44" s="91">
        <v>0</v>
      </c>
      <c r="E44" s="91">
        <v>0</v>
      </c>
      <c r="F44" s="91">
        <v>3</v>
      </c>
      <c r="G44" s="92">
        <v>3</v>
      </c>
      <c r="H44" s="82" t="s">
        <v>193</v>
      </c>
      <c r="I44" s="64">
        <f t="shared" si="0"/>
        <v>0</v>
      </c>
    </row>
    <row r="45" spans="1:9" hidden="1" outlineLevel="2">
      <c r="A45" s="82" t="s">
        <v>195</v>
      </c>
      <c r="B45" s="90" t="s">
        <v>196</v>
      </c>
      <c r="C45" s="91">
        <v>0</v>
      </c>
      <c r="D45" s="91">
        <v>0</v>
      </c>
      <c r="E45" s="91">
        <v>0</v>
      </c>
      <c r="F45" s="91">
        <v>6</v>
      </c>
      <c r="G45" s="92">
        <v>6</v>
      </c>
      <c r="H45" s="82" t="s">
        <v>195</v>
      </c>
      <c r="I45" s="64">
        <f t="shared" si="0"/>
        <v>0</v>
      </c>
    </row>
    <row r="46" spans="1:9" hidden="1" outlineLevel="1" collapsed="1">
      <c r="A46" s="93" t="s">
        <v>44</v>
      </c>
      <c r="B46" s="94" t="s">
        <v>197</v>
      </c>
      <c r="C46" s="95">
        <v>0</v>
      </c>
      <c r="D46" s="95">
        <v>0</v>
      </c>
      <c r="E46" s="95">
        <v>0</v>
      </c>
      <c r="F46" s="95">
        <v>369</v>
      </c>
      <c r="G46" s="95">
        <v>369</v>
      </c>
      <c r="H46" s="93" t="s">
        <v>44</v>
      </c>
      <c r="I46" s="64">
        <f t="shared" si="0"/>
        <v>0</v>
      </c>
    </row>
    <row r="47" spans="1:9" hidden="1" outlineLevel="2">
      <c r="A47" s="82" t="s">
        <v>198</v>
      </c>
      <c r="B47" s="90" t="s">
        <v>199</v>
      </c>
      <c r="C47" s="91">
        <v>0</v>
      </c>
      <c r="D47" s="91">
        <v>0</v>
      </c>
      <c r="E47" s="91">
        <v>0</v>
      </c>
      <c r="F47" s="91">
        <v>60</v>
      </c>
      <c r="G47" s="92">
        <v>60</v>
      </c>
      <c r="H47" s="82" t="s">
        <v>198</v>
      </c>
      <c r="I47" s="64">
        <f t="shared" si="0"/>
        <v>0</v>
      </c>
    </row>
    <row r="48" spans="1:9" hidden="1" outlineLevel="2">
      <c r="A48" s="82" t="s">
        <v>200</v>
      </c>
      <c r="B48" s="90" t="s">
        <v>201</v>
      </c>
      <c r="C48" s="91">
        <v>0</v>
      </c>
      <c r="D48" s="91">
        <v>0</v>
      </c>
      <c r="E48" s="91">
        <v>0</v>
      </c>
      <c r="F48" s="91">
        <v>60</v>
      </c>
      <c r="G48" s="92">
        <v>60</v>
      </c>
      <c r="H48" s="82" t="s">
        <v>200</v>
      </c>
      <c r="I48" s="64">
        <f t="shared" si="0"/>
        <v>0</v>
      </c>
    </row>
    <row r="49" spans="1:13" hidden="1" outlineLevel="2">
      <c r="A49" s="82" t="s">
        <v>202</v>
      </c>
      <c r="B49" s="90" t="s">
        <v>203</v>
      </c>
      <c r="C49" s="91">
        <v>0</v>
      </c>
      <c r="D49" s="91">
        <v>0</v>
      </c>
      <c r="E49" s="91">
        <v>0</v>
      </c>
      <c r="F49" s="91">
        <v>0</v>
      </c>
      <c r="G49" s="92">
        <v>0</v>
      </c>
      <c r="H49" s="82" t="s">
        <v>202</v>
      </c>
      <c r="I49" s="64">
        <f t="shared" si="0"/>
        <v>0</v>
      </c>
    </row>
    <row r="50" spans="1:13" hidden="1" outlineLevel="2">
      <c r="A50" s="82" t="s">
        <v>204</v>
      </c>
      <c r="B50" s="90" t="s">
        <v>205</v>
      </c>
      <c r="C50" s="91">
        <v>0</v>
      </c>
      <c r="D50" s="91">
        <v>0</v>
      </c>
      <c r="E50" s="91">
        <v>0</v>
      </c>
      <c r="F50" s="91">
        <v>3</v>
      </c>
      <c r="G50" s="92">
        <v>3</v>
      </c>
      <c r="H50" s="82" t="s">
        <v>204</v>
      </c>
      <c r="I50" s="64">
        <f t="shared" si="0"/>
        <v>0</v>
      </c>
    </row>
    <row r="51" spans="1:13" hidden="1" outlineLevel="2">
      <c r="A51" s="82" t="s">
        <v>206</v>
      </c>
      <c r="B51" s="90" t="s">
        <v>207</v>
      </c>
      <c r="C51" s="91">
        <v>0</v>
      </c>
      <c r="D51" s="91">
        <v>0</v>
      </c>
      <c r="E51" s="91">
        <v>0</v>
      </c>
      <c r="F51" s="91">
        <v>6</v>
      </c>
      <c r="G51" s="92">
        <v>6</v>
      </c>
      <c r="H51" s="82" t="s">
        <v>206</v>
      </c>
      <c r="I51" s="64">
        <f t="shared" si="0"/>
        <v>0</v>
      </c>
    </row>
    <row r="52" spans="1:13" hidden="1" outlineLevel="1" collapsed="1">
      <c r="A52" s="93" t="s">
        <v>45</v>
      </c>
      <c r="B52" s="94" t="s">
        <v>208</v>
      </c>
      <c r="C52" s="95">
        <v>0</v>
      </c>
      <c r="D52" s="95">
        <v>0</v>
      </c>
      <c r="E52" s="95">
        <v>0</v>
      </c>
      <c r="F52" s="95">
        <v>129</v>
      </c>
      <c r="G52" s="95">
        <v>129</v>
      </c>
      <c r="H52" s="93" t="s">
        <v>45</v>
      </c>
      <c r="I52" s="64">
        <f t="shared" si="0"/>
        <v>0</v>
      </c>
    </row>
    <row r="53" spans="1:13" hidden="1" outlineLevel="1">
      <c r="A53" s="93" t="s">
        <v>209</v>
      </c>
      <c r="B53" s="94" t="s">
        <v>210</v>
      </c>
      <c r="C53" s="95">
        <v>0</v>
      </c>
      <c r="D53" s="95">
        <v>0</v>
      </c>
      <c r="E53" s="95">
        <v>0</v>
      </c>
      <c r="F53" s="95">
        <v>0</v>
      </c>
      <c r="G53" s="95">
        <v>0</v>
      </c>
      <c r="H53" s="93" t="s">
        <v>209</v>
      </c>
      <c r="I53" s="64">
        <f t="shared" si="0"/>
        <v>0</v>
      </c>
    </row>
    <row r="54" spans="1:13" hidden="1" outlineLevel="1">
      <c r="A54" s="93" t="s">
        <v>211</v>
      </c>
      <c r="B54" s="94" t="s">
        <v>212</v>
      </c>
      <c r="C54" s="95">
        <v>0</v>
      </c>
      <c r="D54" s="95">
        <v>0</v>
      </c>
      <c r="E54" s="95">
        <v>0</v>
      </c>
      <c r="F54" s="95">
        <v>0</v>
      </c>
      <c r="G54" s="95">
        <v>0</v>
      </c>
      <c r="H54" s="93" t="s">
        <v>211</v>
      </c>
      <c r="I54" s="64">
        <f t="shared" si="0"/>
        <v>0</v>
      </c>
    </row>
    <row r="55" spans="1:13" collapsed="1">
      <c r="A55" s="84" t="s">
        <v>11</v>
      </c>
      <c r="B55" s="96" t="s">
        <v>213</v>
      </c>
      <c r="C55" s="97">
        <v>467.75670251488702</v>
      </c>
      <c r="D55" s="97">
        <v>1246.9087866376301</v>
      </c>
      <c r="E55" s="97">
        <v>641.31762618883647</v>
      </c>
      <c r="F55" s="97">
        <v>3046.6668846586467</v>
      </c>
      <c r="G55" s="97">
        <v>5402.65</v>
      </c>
      <c r="H55" s="84" t="s">
        <v>11</v>
      </c>
      <c r="I55" s="64">
        <f t="shared" si="0"/>
        <v>2355.9831153413538</v>
      </c>
    </row>
    <row r="56" spans="1:13" outlineLevel="2">
      <c r="A56" s="82" t="s">
        <v>214</v>
      </c>
      <c r="B56" s="90" t="s">
        <v>215</v>
      </c>
      <c r="C56" s="91">
        <v>36.129992858835131</v>
      </c>
      <c r="D56" s="91">
        <v>0</v>
      </c>
      <c r="E56" s="91">
        <v>0</v>
      </c>
      <c r="F56" s="91">
        <v>67.052999999999997</v>
      </c>
      <c r="G56" s="92">
        <v>103.18299285883512</v>
      </c>
      <c r="H56" s="82" t="s">
        <v>214</v>
      </c>
      <c r="I56" s="64">
        <f t="shared" si="0"/>
        <v>36.129992858835131</v>
      </c>
      <c r="K56" s="64">
        <f>C56+C57+C58+C63+C68+C69+C70</f>
        <v>630.79448036179656</v>
      </c>
      <c r="L56">
        <f>K56*0.5</f>
        <v>315.39724018089828</v>
      </c>
    </row>
    <row r="57" spans="1:13" outlineLevel="2">
      <c r="A57" s="82" t="s">
        <v>216</v>
      </c>
      <c r="B57" s="90" t="s">
        <v>217</v>
      </c>
      <c r="C57" s="91">
        <v>27.09749464412635</v>
      </c>
      <c r="D57" s="91">
        <v>0</v>
      </c>
      <c r="E57" s="91">
        <v>0</v>
      </c>
      <c r="F57" s="91">
        <v>34.969952533696791</v>
      </c>
      <c r="G57" s="92">
        <v>62.067447177823141</v>
      </c>
      <c r="H57" s="82" t="s">
        <v>216</v>
      </c>
      <c r="I57" s="64">
        <f t="shared" si="0"/>
        <v>27.09749464412635</v>
      </c>
      <c r="K57" s="64">
        <f>C59+C64+C71</f>
        <v>1538.2500355361731</v>
      </c>
      <c r="L57">
        <f>K57*0.2</f>
        <v>307.65000710723461</v>
      </c>
    </row>
    <row r="58" spans="1:13" outlineLevel="2">
      <c r="A58" s="82" t="s">
        <v>218</v>
      </c>
      <c r="B58" s="90" t="s">
        <v>219</v>
      </c>
      <c r="C58" s="91">
        <v>36.129992858835131</v>
      </c>
      <c r="D58" s="91">
        <v>0</v>
      </c>
      <c r="E58" s="91">
        <v>0</v>
      </c>
      <c r="F58" s="91">
        <v>0</v>
      </c>
      <c r="G58" s="92">
        <v>36.129992858835131</v>
      </c>
      <c r="H58" s="82" t="s">
        <v>218</v>
      </c>
      <c r="I58" s="64">
        <f t="shared" si="0"/>
        <v>36.129992858835131</v>
      </c>
      <c r="K58" s="64">
        <f>K57+K56</f>
        <v>2169.0445158979696</v>
      </c>
      <c r="L58">
        <f>L57+L56</f>
        <v>623.04724728813289</v>
      </c>
      <c r="M58">
        <f>L58/K58</f>
        <v>0.28724502550386599</v>
      </c>
    </row>
    <row r="59" spans="1:13" outlineLevel="2">
      <c r="A59" s="82" t="s">
        <v>220</v>
      </c>
      <c r="B59" s="90" t="s">
        <v>221</v>
      </c>
      <c r="C59" s="91">
        <v>348.98403553617317</v>
      </c>
      <c r="D59" s="91">
        <v>0</v>
      </c>
      <c r="E59" s="91">
        <v>0</v>
      </c>
      <c r="F59" s="91">
        <v>0</v>
      </c>
      <c r="G59" s="92">
        <v>348.98403553617317</v>
      </c>
      <c r="H59" s="82" t="s">
        <v>220</v>
      </c>
      <c r="I59" s="64">
        <f t="shared" si="0"/>
        <v>348.98403553617317</v>
      </c>
    </row>
    <row r="60" spans="1:13" outlineLevel="2">
      <c r="A60" s="82" t="s">
        <v>222</v>
      </c>
      <c r="B60" s="90" t="s">
        <v>223</v>
      </c>
      <c r="C60" s="91">
        <v>0</v>
      </c>
      <c r="D60" s="91">
        <v>380.26922284487966</v>
      </c>
      <c r="E60" s="91">
        <v>0</v>
      </c>
      <c r="F60" s="91">
        <v>0</v>
      </c>
      <c r="G60" s="92">
        <v>380.26922284487966</v>
      </c>
      <c r="H60" s="82" t="s">
        <v>222</v>
      </c>
      <c r="I60" s="64">
        <f t="shared" si="0"/>
        <v>380.26922284487966</v>
      </c>
    </row>
    <row r="61" spans="1:13" outlineLevel="2">
      <c r="A61" s="82" t="s">
        <v>224</v>
      </c>
      <c r="B61" s="90" t="s">
        <v>225</v>
      </c>
      <c r="C61" s="91">
        <v>0</v>
      </c>
      <c r="D61" s="91">
        <v>814.66461036316491</v>
      </c>
      <c r="E61" s="91">
        <v>0</v>
      </c>
      <c r="F61" s="91">
        <v>0</v>
      </c>
      <c r="G61" s="92">
        <v>814.66461036316491</v>
      </c>
      <c r="H61" s="82" t="s">
        <v>224</v>
      </c>
      <c r="I61" s="64">
        <f t="shared" si="0"/>
        <v>814.66461036316491</v>
      </c>
    </row>
    <row r="62" spans="1:13" outlineLevel="2">
      <c r="A62" s="82" t="s">
        <v>226</v>
      </c>
      <c r="B62" s="90" t="s">
        <v>227</v>
      </c>
      <c r="C62" s="91">
        <v>0</v>
      </c>
      <c r="D62" s="91">
        <v>0</v>
      </c>
      <c r="E62" s="91">
        <v>614.57669836028924</v>
      </c>
      <c r="F62" s="91">
        <v>0</v>
      </c>
      <c r="G62" s="92">
        <v>614.57669836028924</v>
      </c>
      <c r="H62" s="82" t="s">
        <v>226</v>
      </c>
      <c r="I62" s="64">
        <f t="shared" si="0"/>
        <v>614.57669836028924</v>
      </c>
    </row>
    <row r="63" spans="1:13" outlineLevel="2">
      <c r="A63" s="82" t="s">
        <v>228</v>
      </c>
      <c r="B63" s="90" t="s">
        <v>229</v>
      </c>
      <c r="C63" s="91">
        <v>317.90499999999997</v>
      </c>
      <c r="D63" s="91">
        <v>0</v>
      </c>
      <c r="E63" s="91">
        <v>0</v>
      </c>
      <c r="F63" s="91">
        <v>0</v>
      </c>
      <c r="G63" s="92">
        <v>317.90499999999997</v>
      </c>
      <c r="H63" s="82" t="s">
        <v>228</v>
      </c>
      <c r="I63" s="64">
        <f t="shared" si="0"/>
        <v>317.90499999999997</v>
      </c>
    </row>
    <row r="64" spans="1:13" outlineLevel="2">
      <c r="A64" s="82" t="s">
        <v>230</v>
      </c>
      <c r="B64" s="90" t="s">
        <v>231</v>
      </c>
      <c r="C64" s="91">
        <v>583.73</v>
      </c>
      <c r="D64" s="91">
        <v>0</v>
      </c>
      <c r="E64" s="91">
        <v>0</v>
      </c>
      <c r="F64" s="91">
        <v>0</v>
      </c>
      <c r="G64" s="92">
        <v>583.73</v>
      </c>
      <c r="H64" s="82" t="s">
        <v>230</v>
      </c>
      <c r="I64" s="64">
        <f t="shared" si="0"/>
        <v>583.73</v>
      </c>
    </row>
    <row r="65" spans="1:9" outlineLevel="2">
      <c r="A65" s="82" t="s">
        <v>232</v>
      </c>
      <c r="B65" s="90" t="s">
        <v>233</v>
      </c>
      <c r="C65" s="91">
        <v>0</v>
      </c>
      <c r="D65" s="91">
        <v>488.25</v>
      </c>
      <c r="E65" s="91">
        <v>0</v>
      </c>
      <c r="F65" s="91">
        <v>0</v>
      </c>
      <c r="G65" s="92">
        <v>488.25</v>
      </c>
      <c r="H65" s="82" t="s">
        <v>232</v>
      </c>
      <c r="I65" s="64">
        <f t="shared" si="0"/>
        <v>488.25</v>
      </c>
    </row>
    <row r="66" spans="1:9" outlineLevel="2">
      <c r="A66" s="82" t="s">
        <v>234</v>
      </c>
      <c r="B66" s="90" t="s">
        <v>235</v>
      </c>
      <c r="C66" s="91">
        <v>0</v>
      </c>
      <c r="D66" s="91">
        <v>1239.07</v>
      </c>
      <c r="E66" s="91">
        <v>0</v>
      </c>
      <c r="F66" s="91">
        <v>0</v>
      </c>
      <c r="G66" s="92">
        <v>1239.07</v>
      </c>
      <c r="H66" s="82" t="s">
        <v>234</v>
      </c>
      <c r="I66" s="64">
        <f t="shared" si="0"/>
        <v>1239.07</v>
      </c>
    </row>
    <row r="67" spans="1:9" outlineLevel="2">
      <c r="A67" s="82" t="s">
        <v>236</v>
      </c>
      <c r="B67" s="90" t="s">
        <v>237</v>
      </c>
      <c r="C67" s="91">
        <v>0</v>
      </c>
      <c r="D67" s="91">
        <v>0</v>
      </c>
      <c r="E67" s="91">
        <v>933.1</v>
      </c>
      <c r="F67" s="91">
        <v>0</v>
      </c>
      <c r="G67" s="92">
        <v>933.1</v>
      </c>
      <c r="H67" s="82" t="s">
        <v>236</v>
      </c>
      <c r="I67" s="64">
        <f t="shared" si="0"/>
        <v>933.1</v>
      </c>
    </row>
    <row r="68" spans="1:9" outlineLevel="2">
      <c r="A68" s="82" t="s">
        <v>238</v>
      </c>
      <c r="B68" s="90" t="s">
        <v>239</v>
      </c>
      <c r="C68" s="91">
        <v>77.555999999999997</v>
      </c>
      <c r="D68" s="91">
        <v>0</v>
      </c>
      <c r="E68" s="91">
        <v>0</v>
      </c>
      <c r="F68" s="91">
        <v>0</v>
      </c>
      <c r="G68" s="92">
        <v>77.555999999999997</v>
      </c>
      <c r="H68" s="82" t="s">
        <v>238</v>
      </c>
      <c r="I68" s="64">
        <f t="shared" si="0"/>
        <v>77.555999999999997</v>
      </c>
    </row>
    <row r="69" spans="1:9" outlineLevel="2">
      <c r="A69" s="82" t="s">
        <v>240</v>
      </c>
      <c r="B69" s="90" t="s">
        <v>241</v>
      </c>
      <c r="C69" s="91">
        <v>58.328000000000003</v>
      </c>
      <c r="D69" s="91">
        <v>0</v>
      </c>
      <c r="E69" s="91">
        <v>0</v>
      </c>
      <c r="F69" s="91">
        <v>0</v>
      </c>
      <c r="G69" s="92">
        <v>58.328000000000003</v>
      </c>
      <c r="H69" s="82" t="s">
        <v>240</v>
      </c>
      <c r="I69" s="64">
        <f t="shared" si="0"/>
        <v>58.328000000000003</v>
      </c>
    </row>
    <row r="70" spans="1:9" outlineLevel="2">
      <c r="A70" s="82" t="s">
        <v>242</v>
      </c>
      <c r="B70" s="90" t="s">
        <v>243</v>
      </c>
      <c r="C70" s="91">
        <v>77.647999999999996</v>
      </c>
      <c r="D70" s="91">
        <v>0</v>
      </c>
      <c r="E70" s="91">
        <v>0</v>
      </c>
      <c r="F70" s="91">
        <v>0</v>
      </c>
      <c r="G70" s="92">
        <v>77.647999999999996</v>
      </c>
      <c r="H70" s="82" t="s">
        <v>242</v>
      </c>
      <c r="I70" s="64">
        <f t="shared" si="0"/>
        <v>77.647999999999996</v>
      </c>
    </row>
    <row r="71" spans="1:9" outlineLevel="2">
      <c r="A71" s="82" t="s">
        <v>244</v>
      </c>
      <c r="B71" s="90" t="s">
        <v>245</v>
      </c>
      <c r="C71" s="91">
        <v>605.53599999999994</v>
      </c>
      <c r="D71" s="91">
        <v>0</v>
      </c>
      <c r="E71" s="91">
        <v>0</v>
      </c>
      <c r="F71" s="91">
        <v>0</v>
      </c>
      <c r="G71" s="92">
        <v>605.53599999999994</v>
      </c>
      <c r="H71" s="82" t="s">
        <v>244</v>
      </c>
      <c r="I71" s="64">
        <f t="shared" si="0"/>
        <v>605.53599999999994</v>
      </c>
    </row>
    <row r="72" spans="1:9" outlineLevel="2">
      <c r="A72" s="82" t="s">
        <v>246</v>
      </c>
      <c r="B72" s="90" t="s">
        <v>247</v>
      </c>
      <c r="C72" s="91">
        <v>0</v>
      </c>
      <c r="D72" s="91">
        <v>813.096</v>
      </c>
      <c r="E72" s="91">
        <v>0</v>
      </c>
      <c r="F72" s="91">
        <v>0</v>
      </c>
      <c r="G72" s="92">
        <v>813.096</v>
      </c>
      <c r="H72" s="82" t="s">
        <v>246</v>
      </c>
      <c r="I72" s="64">
        <f t="shared" si="0"/>
        <v>813.096</v>
      </c>
    </row>
    <row r="73" spans="1:9" outlineLevel="2">
      <c r="A73" s="82" t="s">
        <v>248</v>
      </c>
      <c r="B73" s="90" t="s">
        <v>249</v>
      </c>
      <c r="C73" s="91">
        <v>0</v>
      </c>
      <c r="D73" s="91">
        <v>1413.116</v>
      </c>
      <c r="E73" s="91">
        <v>0</v>
      </c>
      <c r="F73" s="91">
        <v>0</v>
      </c>
      <c r="G73" s="92">
        <v>1413.116</v>
      </c>
      <c r="H73" s="82" t="s">
        <v>248</v>
      </c>
      <c r="I73" s="64">
        <f t="shared" si="0"/>
        <v>1413.116</v>
      </c>
    </row>
    <row r="74" spans="1:9" outlineLevel="2">
      <c r="A74" s="82" t="s">
        <v>250</v>
      </c>
      <c r="B74" s="90" t="s">
        <v>251</v>
      </c>
      <c r="C74" s="91">
        <v>0</v>
      </c>
      <c r="D74" s="91">
        <v>0</v>
      </c>
      <c r="E74" s="91">
        <v>1065.3499999999999</v>
      </c>
      <c r="F74" s="91">
        <v>0</v>
      </c>
      <c r="G74" s="92">
        <v>1065.3499999999999</v>
      </c>
      <c r="H74" s="82" t="s">
        <v>250</v>
      </c>
      <c r="I74" s="64">
        <f t="shared" si="0"/>
        <v>1065.3499999999999</v>
      </c>
    </row>
    <row r="75" spans="1:9" outlineLevel="1">
      <c r="A75" s="93" t="s">
        <v>13</v>
      </c>
      <c r="B75" s="94" t="s">
        <v>252</v>
      </c>
      <c r="C75" s="98">
        <v>2169.0445158979696</v>
      </c>
      <c r="D75" s="98">
        <v>5148.4658332080453</v>
      </c>
      <c r="E75" s="98">
        <v>2613.0266983602892</v>
      </c>
      <c r="F75" s="98">
        <v>102.02295253369678</v>
      </c>
      <c r="G75" s="95">
        <v>10032.560000000001</v>
      </c>
      <c r="H75" s="93" t="s">
        <v>13</v>
      </c>
      <c r="I75" s="64">
        <f t="shared" ref="I75:I138" si="1">C75+D75+E75</f>
        <v>9930.5370474663032</v>
      </c>
    </row>
    <row r="76" spans="1:9" hidden="1" outlineLevel="2">
      <c r="A76" s="99" t="s">
        <v>253</v>
      </c>
      <c r="B76" s="90" t="s">
        <v>254</v>
      </c>
      <c r="C76" s="91">
        <v>85.276660000000007</v>
      </c>
      <c r="D76" s="91">
        <v>0</v>
      </c>
      <c r="E76" s="91">
        <v>0</v>
      </c>
      <c r="F76" s="91">
        <v>0</v>
      </c>
      <c r="G76" s="92">
        <v>85.276660000000007</v>
      </c>
      <c r="H76" s="82" t="s">
        <v>253</v>
      </c>
      <c r="I76" s="64">
        <f t="shared" si="1"/>
        <v>85.276660000000007</v>
      </c>
    </row>
    <row r="77" spans="1:9" hidden="1" outlineLevel="2">
      <c r="A77" s="99" t="s">
        <v>255</v>
      </c>
      <c r="B77" s="90" t="s">
        <v>256</v>
      </c>
      <c r="C77" s="91">
        <v>32.005330000000001</v>
      </c>
      <c r="D77" s="91">
        <v>0</v>
      </c>
      <c r="E77" s="91">
        <v>0</v>
      </c>
      <c r="F77" s="91">
        <v>0</v>
      </c>
      <c r="G77" s="92">
        <v>32.005330000000001</v>
      </c>
      <c r="H77" s="82" t="s">
        <v>255</v>
      </c>
      <c r="I77" s="64">
        <f t="shared" si="1"/>
        <v>32.005330000000001</v>
      </c>
    </row>
    <row r="78" spans="1:9" hidden="1" outlineLevel="2">
      <c r="A78" s="99" t="s">
        <v>257</v>
      </c>
      <c r="B78" s="90" t="s">
        <v>258</v>
      </c>
      <c r="C78" s="91">
        <v>21.372329999999998</v>
      </c>
      <c r="D78" s="91">
        <v>0</v>
      </c>
      <c r="E78" s="91">
        <v>0</v>
      </c>
      <c r="F78" s="91">
        <v>0</v>
      </c>
      <c r="G78" s="92">
        <v>21.372329999999998</v>
      </c>
      <c r="H78" s="82" t="s">
        <v>257</v>
      </c>
      <c r="I78" s="64">
        <f t="shared" si="1"/>
        <v>21.372329999999998</v>
      </c>
    </row>
    <row r="79" spans="1:9" hidden="1" outlineLevel="2">
      <c r="A79" s="99" t="s">
        <v>259</v>
      </c>
      <c r="B79" s="90" t="s">
        <v>260</v>
      </c>
      <c r="C79" s="91">
        <v>205.74854999999999</v>
      </c>
      <c r="D79" s="91">
        <v>0</v>
      </c>
      <c r="E79" s="91">
        <v>0</v>
      </c>
      <c r="F79" s="91">
        <v>0</v>
      </c>
      <c r="G79" s="92">
        <v>205.74854999999999</v>
      </c>
      <c r="H79" s="82" t="s">
        <v>259</v>
      </c>
      <c r="I79" s="64">
        <f t="shared" si="1"/>
        <v>205.74854999999999</v>
      </c>
    </row>
    <row r="80" spans="1:9" hidden="1" outlineLevel="2">
      <c r="A80" s="99" t="s">
        <v>261</v>
      </c>
      <c r="B80" s="90" t="s">
        <v>262</v>
      </c>
      <c r="C80" s="91">
        <v>0</v>
      </c>
      <c r="D80" s="91">
        <v>306.04594999999995</v>
      </c>
      <c r="E80" s="91">
        <v>0</v>
      </c>
      <c r="F80" s="91">
        <v>0</v>
      </c>
      <c r="G80" s="92">
        <v>306.04594999999995</v>
      </c>
      <c r="H80" s="82" t="s">
        <v>261</v>
      </c>
      <c r="I80" s="64">
        <f t="shared" si="1"/>
        <v>306.04594999999995</v>
      </c>
    </row>
    <row r="81" spans="1:9" hidden="1" outlineLevel="2">
      <c r="A81" s="99" t="s">
        <v>263</v>
      </c>
      <c r="B81" s="90" t="s">
        <v>264</v>
      </c>
      <c r="C81" s="91">
        <v>0</v>
      </c>
      <c r="D81" s="91">
        <v>328.29061999999999</v>
      </c>
      <c r="E81" s="91">
        <v>0</v>
      </c>
      <c r="F81" s="91">
        <v>0</v>
      </c>
      <c r="G81" s="92">
        <v>328.29061999999999</v>
      </c>
      <c r="H81" s="82" t="s">
        <v>263</v>
      </c>
      <c r="I81" s="64">
        <f t="shared" si="1"/>
        <v>328.29061999999999</v>
      </c>
    </row>
    <row r="82" spans="1:9" hidden="1" outlineLevel="2">
      <c r="A82" s="99" t="s">
        <v>265</v>
      </c>
      <c r="B82" s="90" t="s">
        <v>266</v>
      </c>
      <c r="C82" s="91">
        <v>0</v>
      </c>
      <c r="D82" s="91">
        <v>0</v>
      </c>
      <c r="E82" s="91">
        <v>247.52647499999998</v>
      </c>
      <c r="F82" s="91">
        <v>0</v>
      </c>
      <c r="G82" s="92">
        <v>247.52647499999998</v>
      </c>
      <c r="H82" s="82" t="s">
        <v>265</v>
      </c>
      <c r="I82" s="64">
        <f t="shared" si="1"/>
        <v>247.52647499999998</v>
      </c>
    </row>
    <row r="83" spans="1:9" outlineLevel="1" collapsed="1">
      <c r="A83" s="93" t="s">
        <v>14</v>
      </c>
      <c r="B83" s="94" t="s">
        <v>1</v>
      </c>
      <c r="C83" s="100">
        <v>344.40287000000001</v>
      </c>
      <c r="D83" s="100">
        <v>634.33656999999994</v>
      </c>
      <c r="E83" s="100">
        <v>247.52647499999998</v>
      </c>
      <c r="F83" s="100">
        <v>0</v>
      </c>
      <c r="G83" s="95">
        <v>1226.2659149999999</v>
      </c>
      <c r="H83" s="93" t="s">
        <v>14</v>
      </c>
      <c r="I83" s="64">
        <f t="shared" si="1"/>
        <v>1226.2659149999999</v>
      </c>
    </row>
    <row r="84" spans="1:9" hidden="1" outlineLevel="2">
      <c r="A84" s="99" t="s">
        <v>267</v>
      </c>
      <c r="B84" s="90" t="s">
        <v>268</v>
      </c>
      <c r="C84" s="91">
        <v>0</v>
      </c>
      <c r="D84" s="91">
        <v>0</v>
      </c>
      <c r="E84" s="91">
        <v>0</v>
      </c>
      <c r="F84" s="91">
        <v>174</v>
      </c>
      <c r="G84" s="92">
        <v>174</v>
      </c>
      <c r="H84" s="82" t="s">
        <v>267</v>
      </c>
      <c r="I84" s="64">
        <f t="shared" si="1"/>
        <v>0</v>
      </c>
    </row>
    <row r="85" spans="1:9" hidden="1" outlineLevel="2">
      <c r="A85" s="99" t="s">
        <v>269</v>
      </c>
      <c r="B85" s="90" t="s">
        <v>270</v>
      </c>
      <c r="C85" s="91">
        <v>25.226249999999997</v>
      </c>
      <c r="D85" s="91">
        <v>71.902950000000004</v>
      </c>
      <c r="E85" s="91">
        <v>27.700050000000001</v>
      </c>
      <c r="F85" s="91">
        <v>0</v>
      </c>
      <c r="G85" s="92">
        <v>124.82925</v>
      </c>
      <c r="H85" s="82" t="s">
        <v>269</v>
      </c>
      <c r="I85" s="64">
        <f t="shared" si="1"/>
        <v>124.82925</v>
      </c>
    </row>
    <row r="86" spans="1:9" hidden="1" outlineLevel="2">
      <c r="A86" s="99" t="s">
        <v>271</v>
      </c>
      <c r="B86" s="90" t="s">
        <v>272</v>
      </c>
      <c r="C86" s="91">
        <v>0</v>
      </c>
      <c r="D86" s="91">
        <v>0</v>
      </c>
      <c r="E86" s="91">
        <v>0</v>
      </c>
      <c r="F86" s="91">
        <v>14</v>
      </c>
      <c r="G86" s="92">
        <v>14</v>
      </c>
      <c r="H86" s="82" t="s">
        <v>271</v>
      </c>
      <c r="I86" s="64">
        <f t="shared" si="1"/>
        <v>0</v>
      </c>
    </row>
    <row r="87" spans="1:9" hidden="1" outlineLevel="2">
      <c r="A87" s="99" t="s">
        <v>273</v>
      </c>
      <c r="B87" s="90" t="s">
        <v>274</v>
      </c>
      <c r="C87" s="91">
        <v>0</v>
      </c>
      <c r="D87" s="91">
        <v>0</v>
      </c>
      <c r="E87" s="91">
        <v>0</v>
      </c>
      <c r="F87" s="91">
        <v>105</v>
      </c>
      <c r="G87" s="92">
        <v>105</v>
      </c>
      <c r="H87" s="82" t="s">
        <v>273</v>
      </c>
      <c r="I87" s="64">
        <f t="shared" si="1"/>
        <v>0</v>
      </c>
    </row>
    <row r="88" spans="1:9" hidden="1" outlineLevel="2">
      <c r="A88" s="99" t="s">
        <v>275</v>
      </c>
      <c r="B88" s="90" t="s">
        <v>276</v>
      </c>
      <c r="C88" s="91">
        <v>0</v>
      </c>
      <c r="D88" s="91">
        <v>0</v>
      </c>
      <c r="E88" s="91">
        <v>0</v>
      </c>
      <c r="F88" s="91">
        <v>134</v>
      </c>
      <c r="G88" s="92">
        <v>134</v>
      </c>
      <c r="H88" s="82" t="s">
        <v>275</v>
      </c>
      <c r="I88" s="64">
        <f t="shared" si="1"/>
        <v>0</v>
      </c>
    </row>
    <row r="89" spans="1:9" outlineLevel="1" collapsed="1">
      <c r="A89" s="93" t="s">
        <v>15</v>
      </c>
      <c r="B89" s="94" t="s">
        <v>277</v>
      </c>
      <c r="C89" s="95">
        <v>25.226249999999997</v>
      </c>
      <c r="D89" s="95">
        <v>71.902950000000004</v>
      </c>
      <c r="E89" s="95">
        <v>27.700050000000001</v>
      </c>
      <c r="F89" s="95">
        <v>427</v>
      </c>
      <c r="G89" s="95">
        <v>551.82925</v>
      </c>
      <c r="H89" s="93" t="s">
        <v>15</v>
      </c>
      <c r="I89" s="64">
        <f t="shared" si="1"/>
        <v>124.82925</v>
      </c>
    </row>
    <row r="90" spans="1:9" hidden="1" outlineLevel="2">
      <c r="A90" s="99" t="s">
        <v>278</v>
      </c>
      <c r="B90" s="90" t="s">
        <v>279</v>
      </c>
      <c r="C90" s="91">
        <v>0</v>
      </c>
      <c r="D90" s="91">
        <v>0</v>
      </c>
      <c r="E90" s="91">
        <v>0</v>
      </c>
      <c r="F90" s="91">
        <v>235.161</v>
      </c>
      <c r="G90" s="92">
        <v>235.161</v>
      </c>
      <c r="H90" s="82" t="s">
        <v>278</v>
      </c>
      <c r="I90" s="64">
        <f t="shared" si="1"/>
        <v>0</v>
      </c>
    </row>
    <row r="91" spans="1:9" hidden="1" outlineLevel="2">
      <c r="A91" s="99" t="s">
        <v>280</v>
      </c>
      <c r="B91" s="90" t="s">
        <v>281</v>
      </c>
      <c r="C91" s="91">
        <v>0</v>
      </c>
      <c r="D91" s="91">
        <v>0</v>
      </c>
      <c r="E91" s="91">
        <v>0</v>
      </c>
      <c r="F91" s="91">
        <v>37.5</v>
      </c>
      <c r="G91" s="92">
        <v>37.5</v>
      </c>
      <c r="H91" s="82" t="s">
        <v>280</v>
      </c>
      <c r="I91" s="64">
        <f t="shared" si="1"/>
        <v>0</v>
      </c>
    </row>
    <row r="92" spans="1:9" hidden="1" outlineLevel="2">
      <c r="A92" s="99" t="s">
        <v>282</v>
      </c>
      <c r="B92" s="90" t="s">
        <v>283</v>
      </c>
      <c r="C92" s="91">
        <v>7.2240000000000002</v>
      </c>
      <c r="D92" s="91">
        <v>20.295999999999999</v>
      </c>
      <c r="E92" s="91">
        <v>7.9119999999999999</v>
      </c>
      <c r="F92" s="91">
        <v>0</v>
      </c>
      <c r="G92" s="92">
        <v>35.432000000000002</v>
      </c>
      <c r="H92" s="82" t="s">
        <v>282</v>
      </c>
      <c r="I92" s="64">
        <f t="shared" si="1"/>
        <v>35.432000000000002</v>
      </c>
    </row>
    <row r="93" spans="1:9" hidden="1" outlineLevel="2">
      <c r="A93" s="99" t="s">
        <v>284</v>
      </c>
      <c r="B93" s="90" t="s">
        <v>285</v>
      </c>
      <c r="C93" s="91">
        <v>33.633000000000003</v>
      </c>
      <c r="D93" s="91">
        <v>95.903999999999996</v>
      </c>
      <c r="E93" s="91">
        <v>36.963000000000001</v>
      </c>
      <c r="F93" s="91">
        <v>0</v>
      </c>
      <c r="G93" s="92">
        <v>166.5</v>
      </c>
      <c r="H93" s="82" t="s">
        <v>284</v>
      </c>
      <c r="I93" s="64">
        <f t="shared" si="1"/>
        <v>166.5</v>
      </c>
    </row>
    <row r="94" spans="1:9" outlineLevel="1" collapsed="1">
      <c r="A94" s="93" t="s">
        <v>46</v>
      </c>
      <c r="B94" s="94" t="s">
        <v>286</v>
      </c>
      <c r="C94" s="95">
        <v>40.856999999999999</v>
      </c>
      <c r="D94" s="95">
        <v>116.19999999999999</v>
      </c>
      <c r="E94" s="95">
        <v>44.875</v>
      </c>
      <c r="F94" s="95">
        <v>272.661</v>
      </c>
      <c r="G94" s="95">
        <v>474.59300000000002</v>
      </c>
      <c r="H94" s="93" t="s">
        <v>46</v>
      </c>
      <c r="I94" s="64">
        <f t="shared" si="1"/>
        <v>201.93199999999999</v>
      </c>
    </row>
    <row r="95" spans="1:9" hidden="1" outlineLevel="2">
      <c r="A95" s="99" t="s">
        <v>287</v>
      </c>
      <c r="B95" s="90" t="s">
        <v>288</v>
      </c>
      <c r="C95" s="91">
        <v>0</v>
      </c>
      <c r="D95" s="91">
        <v>0</v>
      </c>
      <c r="E95" s="91">
        <v>0</v>
      </c>
      <c r="F95" s="91">
        <v>40</v>
      </c>
      <c r="G95" s="92">
        <v>40</v>
      </c>
      <c r="H95" s="82" t="s">
        <v>287</v>
      </c>
      <c r="I95" s="64">
        <f t="shared" si="1"/>
        <v>0</v>
      </c>
    </row>
    <row r="96" spans="1:9" outlineLevel="1" collapsed="1">
      <c r="A96" s="93" t="s">
        <v>47</v>
      </c>
      <c r="B96" s="94" t="s">
        <v>289</v>
      </c>
      <c r="C96" s="95">
        <v>0</v>
      </c>
      <c r="D96" s="95">
        <v>0</v>
      </c>
      <c r="E96" s="95">
        <v>0</v>
      </c>
      <c r="F96" s="95">
        <v>40</v>
      </c>
      <c r="G96" s="95">
        <v>40</v>
      </c>
      <c r="H96" s="93" t="s">
        <v>47</v>
      </c>
      <c r="I96" s="64">
        <f t="shared" si="1"/>
        <v>0</v>
      </c>
    </row>
    <row r="97" spans="1:9">
      <c r="A97" s="84" t="s">
        <v>12</v>
      </c>
      <c r="B97" s="96" t="s">
        <v>0</v>
      </c>
      <c r="C97" s="97">
        <v>2579.5306358979697</v>
      </c>
      <c r="D97" s="97">
        <v>5970.9053532080452</v>
      </c>
      <c r="E97" s="97">
        <v>2933.1282233602892</v>
      </c>
      <c r="F97" s="97">
        <v>841.68395253369681</v>
      </c>
      <c r="G97" s="97">
        <v>12325.248165000003</v>
      </c>
      <c r="H97" s="84" t="s">
        <v>12</v>
      </c>
      <c r="I97" s="64">
        <f t="shared" si="1"/>
        <v>11483.564212466305</v>
      </c>
    </row>
    <row r="98" spans="1:9" hidden="1" outlineLevel="2">
      <c r="A98" s="82" t="s">
        <v>290</v>
      </c>
      <c r="B98" s="90" t="s">
        <v>291</v>
      </c>
      <c r="C98" s="91">
        <v>112.03279999999999</v>
      </c>
      <c r="D98" s="91">
        <v>480.00259999999997</v>
      </c>
      <c r="E98" s="91">
        <v>0</v>
      </c>
      <c r="F98" s="91">
        <v>0</v>
      </c>
      <c r="G98" s="92">
        <v>592.03539999999998</v>
      </c>
      <c r="H98" s="82" t="s">
        <v>290</v>
      </c>
      <c r="I98" s="64">
        <f t="shared" si="1"/>
        <v>592.03539999999998</v>
      </c>
    </row>
    <row r="99" spans="1:9" hidden="1" outlineLevel="2">
      <c r="A99" s="82" t="s">
        <v>292</v>
      </c>
      <c r="B99" s="90" t="s">
        <v>293</v>
      </c>
      <c r="C99" s="91">
        <v>59.977635979899496</v>
      </c>
      <c r="D99" s="91">
        <v>0</v>
      </c>
      <c r="E99" s="91">
        <v>216.33919999999998</v>
      </c>
      <c r="F99" s="91">
        <v>0</v>
      </c>
      <c r="G99" s="92">
        <v>276.31683597989945</v>
      </c>
      <c r="H99" s="82" t="s">
        <v>292</v>
      </c>
      <c r="I99" s="64">
        <f t="shared" si="1"/>
        <v>276.31683597989945</v>
      </c>
    </row>
    <row r="100" spans="1:9" hidden="1" outlineLevel="2">
      <c r="A100" s="82" t="s">
        <v>294</v>
      </c>
      <c r="B100" s="90" t="s">
        <v>295</v>
      </c>
      <c r="C100" s="91">
        <v>47.676000000000002</v>
      </c>
      <c r="D100" s="91">
        <v>204.267</v>
      </c>
      <c r="E100" s="91">
        <v>0</v>
      </c>
      <c r="F100" s="91">
        <v>0</v>
      </c>
      <c r="G100" s="92">
        <v>251.94299999999998</v>
      </c>
      <c r="H100" s="82" t="s">
        <v>294</v>
      </c>
      <c r="I100" s="64">
        <f t="shared" si="1"/>
        <v>251.94299999999998</v>
      </c>
    </row>
    <row r="101" spans="1:9" hidden="1" outlineLevel="1" collapsed="1">
      <c r="A101" s="93" t="s">
        <v>48</v>
      </c>
      <c r="B101" s="94" t="s">
        <v>296</v>
      </c>
      <c r="C101" s="95">
        <v>219.6864359798995</v>
      </c>
      <c r="D101" s="95">
        <v>684.26959999999997</v>
      </c>
      <c r="E101" s="95">
        <v>216.33919999999998</v>
      </c>
      <c r="F101" s="95">
        <v>0</v>
      </c>
      <c r="G101" s="95">
        <v>1120.2952359798994</v>
      </c>
      <c r="H101" s="93" t="s">
        <v>48</v>
      </c>
      <c r="I101" s="64">
        <f t="shared" si="1"/>
        <v>1120.2952359798994</v>
      </c>
    </row>
    <row r="102" spans="1:9" hidden="1" outlineLevel="2">
      <c r="A102" s="82" t="s">
        <v>297</v>
      </c>
      <c r="B102" s="90" t="s">
        <v>298</v>
      </c>
      <c r="C102" s="91">
        <v>22.5</v>
      </c>
      <c r="D102" s="91">
        <v>74.7</v>
      </c>
      <c r="E102" s="91">
        <v>0</v>
      </c>
      <c r="F102" s="91">
        <v>0</v>
      </c>
      <c r="G102" s="92">
        <v>97.2</v>
      </c>
      <c r="H102" s="82" t="s">
        <v>297</v>
      </c>
      <c r="I102" s="64">
        <f t="shared" si="1"/>
        <v>97.2</v>
      </c>
    </row>
    <row r="103" spans="1:9" hidden="1" outlineLevel="2">
      <c r="A103" s="82" t="s">
        <v>299</v>
      </c>
      <c r="B103" s="90" t="s">
        <v>300</v>
      </c>
      <c r="C103" s="91">
        <v>18.899999999999999</v>
      </c>
      <c r="D103" s="91">
        <v>0</v>
      </c>
      <c r="E103" s="91">
        <v>33.6</v>
      </c>
      <c r="F103" s="91">
        <v>0</v>
      </c>
      <c r="G103" s="92">
        <v>52.5</v>
      </c>
      <c r="H103" s="82" t="s">
        <v>299</v>
      </c>
      <c r="I103" s="64">
        <f t="shared" si="1"/>
        <v>52.5</v>
      </c>
    </row>
    <row r="104" spans="1:9" hidden="1" outlineLevel="1" collapsed="1">
      <c r="A104" s="93" t="s">
        <v>49</v>
      </c>
      <c r="B104" s="94" t="s">
        <v>301</v>
      </c>
      <c r="C104" s="95">
        <v>41.4</v>
      </c>
      <c r="D104" s="95">
        <v>74.7</v>
      </c>
      <c r="E104" s="95">
        <v>33.6</v>
      </c>
      <c r="F104" s="95">
        <v>0</v>
      </c>
      <c r="G104" s="95">
        <v>149.69999999999999</v>
      </c>
      <c r="H104" s="93" t="s">
        <v>49</v>
      </c>
      <c r="I104" s="64">
        <f t="shared" si="1"/>
        <v>149.69999999999999</v>
      </c>
    </row>
    <row r="105" spans="1:9" hidden="1" outlineLevel="2">
      <c r="A105" s="82" t="s">
        <v>302</v>
      </c>
      <c r="B105" s="90" t="s">
        <v>303</v>
      </c>
      <c r="C105" s="91">
        <v>77.55</v>
      </c>
      <c r="D105" s="91">
        <v>141</v>
      </c>
      <c r="E105" s="91">
        <v>63.45</v>
      </c>
      <c r="F105" s="91">
        <v>0</v>
      </c>
      <c r="G105" s="92">
        <v>282</v>
      </c>
      <c r="H105" s="82" t="s">
        <v>302</v>
      </c>
      <c r="I105" s="64">
        <f t="shared" si="1"/>
        <v>282</v>
      </c>
    </row>
    <row r="106" spans="1:9" hidden="1" outlineLevel="2">
      <c r="A106" s="82" t="s">
        <v>304</v>
      </c>
      <c r="B106" s="90" t="s">
        <v>305</v>
      </c>
      <c r="C106" s="91">
        <v>0</v>
      </c>
      <c r="D106" s="91">
        <v>0</v>
      </c>
      <c r="E106" s="91">
        <v>0</v>
      </c>
      <c r="F106" s="91">
        <v>0</v>
      </c>
      <c r="G106" s="92">
        <v>0</v>
      </c>
      <c r="H106" s="82" t="s">
        <v>304</v>
      </c>
      <c r="I106" s="64">
        <f t="shared" si="1"/>
        <v>0</v>
      </c>
    </row>
    <row r="107" spans="1:9" hidden="1" outlineLevel="2">
      <c r="A107" s="82" t="s">
        <v>306</v>
      </c>
      <c r="B107" s="90" t="s">
        <v>307</v>
      </c>
      <c r="C107" s="91">
        <v>265.4015</v>
      </c>
      <c r="D107" s="91">
        <v>756.80799999999999</v>
      </c>
      <c r="E107" s="91">
        <v>291.45999999999998</v>
      </c>
      <c r="F107" s="91">
        <v>0</v>
      </c>
      <c r="G107" s="92">
        <v>1313.6695</v>
      </c>
      <c r="H107" s="82" t="s">
        <v>306</v>
      </c>
      <c r="I107" s="64">
        <f t="shared" si="1"/>
        <v>1313.6695</v>
      </c>
    </row>
    <row r="108" spans="1:9" hidden="1" outlineLevel="2">
      <c r="A108" s="82" t="s">
        <v>308</v>
      </c>
      <c r="B108" s="90" t="s">
        <v>309</v>
      </c>
      <c r="C108" s="91">
        <v>296.8288</v>
      </c>
      <c r="D108" s="91">
        <v>675.72159999999997</v>
      </c>
      <c r="E108" s="91">
        <v>373.59359999999998</v>
      </c>
      <c r="F108" s="91">
        <v>0</v>
      </c>
      <c r="G108" s="92">
        <v>1346.144</v>
      </c>
      <c r="H108" s="82" t="s">
        <v>308</v>
      </c>
      <c r="I108" s="64">
        <f t="shared" si="1"/>
        <v>1346.144</v>
      </c>
    </row>
    <row r="109" spans="1:9" hidden="1" outlineLevel="2">
      <c r="A109" s="82" t="s">
        <v>310</v>
      </c>
      <c r="B109" s="90" t="s">
        <v>311</v>
      </c>
      <c r="C109" s="91">
        <v>80.746900000000011</v>
      </c>
      <c r="D109" s="91">
        <v>224.19670000000002</v>
      </c>
      <c r="E109" s="91">
        <v>101.04640000000001</v>
      </c>
      <c r="F109" s="91">
        <v>0</v>
      </c>
      <c r="G109" s="92">
        <v>405.99000000000007</v>
      </c>
      <c r="H109" s="82" t="s">
        <v>310</v>
      </c>
      <c r="I109" s="64">
        <f t="shared" si="1"/>
        <v>405.99000000000007</v>
      </c>
    </row>
    <row r="110" spans="1:9" hidden="1" outlineLevel="2">
      <c r="A110" s="82" t="s">
        <v>312</v>
      </c>
      <c r="B110" s="90" t="s">
        <v>313</v>
      </c>
      <c r="C110" s="91">
        <v>0</v>
      </c>
      <c r="D110" s="91">
        <v>0</v>
      </c>
      <c r="E110" s="91">
        <v>0</v>
      </c>
      <c r="F110" s="91">
        <v>20.100502512562812</v>
      </c>
      <c r="G110" s="92">
        <v>20.100502512562812</v>
      </c>
      <c r="H110" s="82" t="s">
        <v>312</v>
      </c>
      <c r="I110" s="64">
        <f t="shared" si="1"/>
        <v>0</v>
      </c>
    </row>
    <row r="111" spans="1:9" hidden="1" outlineLevel="1">
      <c r="A111" s="93" t="s">
        <v>50</v>
      </c>
      <c r="B111" s="94" t="s">
        <v>314</v>
      </c>
      <c r="C111" s="95">
        <v>720.52719999999999</v>
      </c>
      <c r="D111" s="95">
        <v>1797.7262999999998</v>
      </c>
      <c r="E111" s="95">
        <v>829.55</v>
      </c>
      <c r="F111" s="95">
        <v>20.100502512562812</v>
      </c>
      <c r="G111" s="95">
        <v>3367.9040025125632</v>
      </c>
      <c r="H111" s="93" t="s">
        <v>50</v>
      </c>
      <c r="I111" s="64">
        <f t="shared" si="1"/>
        <v>3347.8035</v>
      </c>
    </row>
    <row r="112" spans="1:9" hidden="1" outlineLevel="2">
      <c r="A112" s="82" t="s">
        <v>315</v>
      </c>
      <c r="B112" s="90" t="s">
        <v>316</v>
      </c>
      <c r="C112" s="91">
        <v>0</v>
      </c>
      <c r="D112" s="91">
        <v>0</v>
      </c>
      <c r="E112" s="91">
        <v>0</v>
      </c>
      <c r="F112" s="91">
        <v>50</v>
      </c>
      <c r="G112" s="92">
        <v>50</v>
      </c>
      <c r="H112" s="82" t="s">
        <v>315</v>
      </c>
      <c r="I112" s="64">
        <f t="shared" si="1"/>
        <v>0</v>
      </c>
    </row>
    <row r="113" spans="1:9" hidden="1" outlineLevel="2">
      <c r="A113" s="82" t="s">
        <v>317</v>
      </c>
      <c r="B113" s="90" t="s">
        <v>318</v>
      </c>
      <c r="C113" s="91">
        <v>0</v>
      </c>
      <c r="D113" s="91">
        <v>0</v>
      </c>
      <c r="E113" s="91">
        <v>0</v>
      </c>
      <c r="F113" s="91">
        <v>10</v>
      </c>
      <c r="G113" s="92">
        <v>10</v>
      </c>
      <c r="H113" s="82" t="s">
        <v>317</v>
      </c>
      <c r="I113" s="64">
        <f t="shared" si="1"/>
        <v>0</v>
      </c>
    </row>
    <row r="114" spans="1:9" hidden="1" outlineLevel="1">
      <c r="A114" s="93" t="s">
        <v>51</v>
      </c>
      <c r="B114" s="94" t="s">
        <v>319</v>
      </c>
      <c r="C114" s="101">
        <v>0</v>
      </c>
      <c r="D114" s="101">
        <v>0</v>
      </c>
      <c r="E114" s="101">
        <v>0</v>
      </c>
      <c r="F114" s="101">
        <v>60</v>
      </c>
      <c r="G114" s="95">
        <v>60</v>
      </c>
      <c r="H114" s="93" t="s">
        <v>51</v>
      </c>
      <c r="I114" s="64">
        <f t="shared" si="1"/>
        <v>0</v>
      </c>
    </row>
    <row r="115" spans="1:9" hidden="1" outlineLevel="2">
      <c r="A115" s="82" t="s">
        <v>320</v>
      </c>
      <c r="B115" s="90" t="s">
        <v>321</v>
      </c>
      <c r="C115" s="91">
        <v>24.96</v>
      </c>
      <c r="D115" s="91">
        <v>54.92</v>
      </c>
      <c r="E115" s="91">
        <v>31.96</v>
      </c>
      <c r="F115" s="91">
        <v>0</v>
      </c>
      <c r="G115" s="92">
        <v>111.84</v>
      </c>
      <c r="H115" s="82" t="s">
        <v>320</v>
      </c>
      <c r="I115" s="64">
        <f t="shared" si="1"/>
        <v>111.84</v>
      </c>
    </row>
    <row r="116" spans="1:9" hidden="1" outlineLevel="2">
      <c r="A116" s="82" t="s">
        <v>322</v>
      </c>
      <c r="B116" s="90" t="s">
        <v>323</v>
      </c>
      <c r="C116" s="91">
        <v>62.4</v>
      </c>
      <c r="D116" s="91">
        <v>137.30000000000001</v>
      </c>
      <c r="E116" s="91">
        <v>79.900000000000006</v>
      </c>
      <c r="F116" s="91">
        <v>0</v>
      </c>
      <c r="G116" s="92">
        <v>279.60000000000002</v>
      </c>
      <c r="H116" s="82" t="s">
        <v>322</v>
      </c>
      <c r="I116" s="64">
        <f t="shared" si="1"/>
        <v>279.60000000000002</v>
      </c>
    </row>
    <row r="117" spans="1:9" hidden="1" outlineLevel="2">
      <c r="A117" s="82" t="s">
        <v>324</v>
      </c>
      <c r="B117" s="90" t="s">
        <v>325</v>
      </c>
      <c r="C117" s="91">
        <v>62.4</v>
      </c>
      <c r="D117" s="91">
        <v>137.30000000000001</v>
      </c>
      <c r="E117" s="91">
        <v>79.900000000000006</v>
      </c>
      <c r="F117" s="91">
        <v>0</v>
      </c>
      <c r="G117" s="92">
        <v>279.60000000000002</v>
      </c>
      <c r="H117" s="82" t="s">
        <v>324</v>
      </c>
      <c r="I117" s="64">
        <f t="shared" si="1"/>
        <v>279.60000000000002</v>
      </c>
    </row>
    <row r="118" spans="1:9" hidden="1" outlineLevel="2">
      <c r="A118" s="82" t="s">
        <v>326</v>
      </c>
      <c r="B118" s="90" t="s">
        <v>327</v>
      </c>
      <c r="C118" s="91">
        <v>41.6</v>
      </c>
      <c r="D118" s="91">
        <v>91.6</v>
      </c>
      <c r="E118" s="91">
        <v>53.4</v>
      </c>
      <c r="F118" s="91">
        <v>0</v>
      </c>
      <c r="G118" s="92">
        <v>186.6</v>
      </c>
      <c r="H118" s="82" t="s">
        <v>326</v>
      </c>
      <c r="I118" s="64">
        <f t="shared" si="1"/>
        <v>186.6</v>
      </c>
    </row>
    <row r="119" spans="1:9" hidden="1" outlineLevel="1" collapsed="1">
      <c r="A119" s="93" t="s">
        <v>52</v>
      </c>
      <c r="B119" s="94" t="s">
        <v>328</v>
      </c>
      <c r="C119" s="95">
        <v>191.35999999999999</v>
      </c>
      <c r="D119" s="95">
        <v>421.12</v>
      </c>
      <c r="E119" s="95">
        <v>245.16000000000003</v>
      </c>
      <c r="F119" s="95">
        <v>0</v>
      </c>
      <c r="G119" s="95">
        <v>857.6400000000001</v>
      </c>
      <c r="H119" s="93" t="s">
        <v>52</v>
      </c>
      <c r="I119" s="64">
        <f t="shared" si="1"/>
        <v>857.6400000000001</v>
      </c>
    </row>
    <row r="120" spans="1:9" hidden="1" outlineLevel="2">
      <c r="A120" s="82" t="s">
        <v>329</v>
      </c>
      <c r="B120" s="90" t="s">
        <v>330</v>
      </c>
      <c r="C120" s="91">
        <v>0</v>
      </c>
      <c r="D120" s="91">
        <v>0</v>
      </c>
      <c r="E120" s="91">
        <v>0</v>
      </c>
      <c r="F120" s="91">
        <v>310.58999999999997</v>
      </c>
      <c r="G120" s="92">
        <v>310.58999999999997</v>
      </c>
      <c r="H120" s="82" t="s">
        <v>329</v>
      </c>
      <c r="I120" s="64">
        <f t="shared" si="1"/>
        <v>0</v>
      </c>
    </row>
    <row r="121" spans="1:9" hidden="1" outlineLevel="1" collapsed="1">
      <c r="A121" s="93" t="s">
        <v>53</v>
      </c>
      <c r="B121" s="94" t="s">
        <v>331</v>
      </c>
      <c r="C121" s="95">
        <v>0</v>
      </c>
      <c r="D121" s="95">
        <v>0</v>
      </c>
      <c r="E121" s="95">
        <v>0</v>
      </c>
      <c r="F121" s="95">
        <v>310.58999999999997</v>
      </c>
      <c r="G121" s="95">
        <v>310.58999999999997</v>
      </c>
      <c r="H121" s="93" t="s">
        <v>53</v>
      </c>
      <c r="I121" s="64">
        <f t="shared" si="1"/>
        <v>0</v>
      </c>
    </row>
    <row r="122" spans="1:9" hidden="1" outlineLevel="2">
      <c r="A122" s="82" t="s">
        <v>332</v>
      </c>
      <c r="B122" s="90" t="s">
        <v>333</v>
      </c>
      <c r="C122" s="91">
        <v>0</v>
      </c>
      <c r="D122" s="91">
        <v>0</v>
      </c>
      <c r="E122" s="91">
        <v>0</v>
      </c>
      <c r="F122" s="91">
        <v>0</v>
      </c>
      <c r="G122" s="92">
        <v>0</v>
      </c>
      <c r="H122" s="82" t="s">
        <v>332</v>
      </c>
      <c r="I122" s="64">
        <f t="shared" si="1"/>
        <v>0</v>
      </c>
    </row>
    <row r="123" spans="1:9" hidden="1" outlineLevel="2">
      <c r="A123" s="82" t="s">
        <v>334</v>
      </c>
      <c r="B123" s="90" t="s">
        <v>335</v>
      </c>
      <c r="C123" s="91">
        <v>209</v>
      </c>
      <c r="D123" s="91">
        <v>459.8</v>
      </c>
      <c r="E123" s="91">
        <v>269.8</v>
      </c>
      <c r="F123" s="91">
        <v>0</v>
      </c>
      <c r="G123" s="92">
        <v>938.59999999999991</v>
      </c>
      <c r="H123" s="82" t="s">
        <v>334</v>
      </c>
      <c r="I123" s="64">
        <f t="shared" si="1"/>
        <v>938.59999999999991</v>
      </c>
    </row>
    <row r="124" spans="1:9" hidden="1" outlineLevel="2">
      <c r="A124" s="82" t="s">
        <v>336</v>
      </c>
      <c r="B124" s="90" t="s">
        <v>337</v>
      </c>
      <c r="C124" s="91">
        <v>38</v>
      </c>
      <c r="D124" s="91">
        <v>79.8</v>
      </c>
      <c r="E124" s="91">
        <v>45.6</v>
      </c>
      <c r="F124" s="91">
        <v>0</v>
      </c>
      <c r="G124" s="92">
        <v>163.4</v>
      </c>
      <c r="H124" s="82" t="s">
        <v>336</v>
      </c>
      <c r="I124" s="64">
        <f t="shared" si="1"/>
        <v>163.4</v>
      </c>
    </row>
    <row r="125" spans="1:9" hidden="1" outlineLevel="2">
      <c r="A125" s="82" t="s">
        <v>338</v>
      </c>
      <c r="B125" s="90" t="s">
        <v>339</v>
      </c>
      <c r="C125" s="91">
        <v>0</v>
      </c>
      <c r="D125" s="91">
        <v>0</v>
      </c>
      <c r="E125" s="91">
        <v>0</v>
      </c>
      <c r="F125" s="91">
        <v>0</v>
      </c>
      <c r="G125" s="92">
        <v>0</v>
      </c>
      <c r="H125" s="82" t="s">
        <v>338</v>
      </c>
      <c r="I125" s="64">
        <f t="shared" si="1"/>
        <v>0</v>
      </c>
    </row>
    <row r="126" spans="1:9" hidden="1" outlineLevel="1" collapsed="1">
      <c r="A126" s="93" t="s">
        <v>54</v>
      </c>
      <c r="B126" s="94" t="s">
        <v>340</v>
      </c>
      <c r="C126" s="95">
        <v>247</v>
      </c>
      <c r="D126" s="95">
        <v>539.6</v>
      </c>
      <c r="E126" s="95">
        <v>315.40000000000003</v>
      </c>
      <c r="F126" s="95">
        <v>0</v>
      </c>
      <c r="G126" s="95">
        <v>1102</v>
      </c>
      <c r="H126" s="93" t="s">
        <v>54</v>
      </c>
      <c r="I126" s="64">
        <f t="shared" si="1"/>
        <v>1102</v>
      </c>
    </row>
    <row r="127" spans="1:9" hidden="1" outlineLevel="2">
      <c r="A127" s="82" t="s">
        <v>341</v>
      </c>
      <c r="B127" s="90" t="s">
        <v>342</v>
      </c>
      <c r="C127" s="91">
        <v>80.807000000000002</v>
      </c>
      <c r="D127" s="91">
        <v>224.55840000000001</v>
      </c>
      <c r="E127" s="91">
        <v>101.2214</v>
      </c>
      <c r="F127" s="91">
        <v>0</v>
      </c>
      <c r="G127" s="92">
        <v>406.58680000000004</v>
      </c>
      <c r="H127" s="82" t="s">
        <v>341</v>
      </c>
      <c r="I127" s="64">
        <f t="shared" si="1"/>
        <v>406.58680000000004</v>
      </c>
    </row>
    <row r="128" spans="1:9" hidden="1" outlineLevel="2">
      <c r="A128" s="82" t="s">
        <v>343</v>
      </c>
      <c r="B128" s="90" t="s">
        <v>344</v>
      </c>
      <c r="C128" s="91">
        <v>332.98649999999998</v>
      </c>
      <c r="D128" s="91">
        <v>928.32600000000002</v>
      </c>
      <c r="E128" s="91">
        <v>420.4375</v>
      </c>
      <c r="F128" s="91">
        <v>0</v>
      </c>
      <c r="G128" s="92">
        <v>1681.75</v>
      </c>
      <c r="H128" s="82" t="s">
        <v>343</v>
      </c>
      <c r="I128" s="64">
        <f t="shared" si="1"/>
        <v>1681.75</v>
      </c>
    </row>
    <row r="129" spans="1:9" hidden="1" outlineLevel="1" collapsed="1">
      <c r="A129" s="93" t="s">
        <v>55</v>
      </c>
      <c r="B129" s="94" t="s">
        <v>345</v>
      </c>
      <c r="C129" s="95">
        <v>413.79349999999999</v>
      </c>
      <c r="D129" s="95">
        <v>1152.8843999999999</v>
      </c>
      <c r="E129" s="95">
        <v>521.65890000000002</v>
      </c>
      <c r="F129" s="95">
        <v>0</v>
      </c>
      <c r="G129" s="95">
        <v>2088.3368</v>
      </c>
      <c r="H129" s="93" t="s">
        <v>55</v>
      </c>
      <c r="I129" s="64">
        <f t="shared" si="1"/>
        <v>2088.3368</v>
      </c>
    </row>
    <row r="130" spans="1:9" hidden="1" outlineLevel="2">
      <c r="A130" s="82" t="s">
        <v>346</v>
      </c>
      <c r="B130" s="90" t="s">
        <v>347</v>
      </c>
      <c r="C130" s="91">
        <v>0</v>
      </c>
      <c r="D130" s="91">
        <v>0</v>
      </c>
      <c r="E130" s="91">
        <v>0</v>
      </c>
      <c r="F130" s="91">
        <v>334.18</v>
      </c>
      <c r="G130" s="92">
        <v>334.18</v>
      </c>
      <c r="H130" s="82" t="s">
        <v>346</v>
      </c>
      <c r="I130" s="64">
        <f t="shared" si="1"/>
        <v>0</v>
      </c>
    </row>
    <row r="131" spans="1:9" hidden="1" outlineLevel="2">
      <c r="A131" s="82" t="s">
        <v>348</v>
      </c>
      <c r="B131" s="90" t="s">
        <v>349</v>
      </c>
      <c r="C131" s="91">
        <v>0</v>
      </c>
      <c r="D131" s="91">
        <v>0</v>
      </c>
      <c r="E131" s="91">
        <v>0</v>
      </c>
      <c r="F131" s="91">
        <v>74.322500000000005</v>
      </c>
      <c r="G131" s="92">
        <v>74.322500000000005</v>
      </c>
      <c r="H131" s="82" t="s">
        <v>348</v>
      </c>
      <c r="I131" s="64">
        <f t="shared" si="1"/>
        <v>0</v>
      </c>
    </row>
    <row r="132" spans="1:9" hidden="1" outlineLevel="1" collapsed="1">
      <c r="A132" s="93" t="s">
        <v>56</v>
      </c>
      <c r="B132" s="94" t="s">
        <v>350</v>
      </c>
      <c r="C132" s="95">
        <v>0</v>
      </c>
      <c r="D132" s="95">
        <v>0</v>
      </c>
      <c r="E132" s="95">
        <v>0</v>
      </c>
      <c r="F132" s="95">
        <v>408.5025</v>
      </c>
      <c r="G132" s="95">
        <v>408.5025</v>
      </c>
      <c r="H132" s="93" t="s">
        <v>56</v>
      </c>
      <c r="I132" s="64">
        <f t="shared" si="1"/>
        <v>0</v>
      </c>
    </row>
    <row r="133" spans="1:9" hidden="1" outlineLevel="2">
      <c r="A133" s="102" t="s">
        <v>351</v>
      </c>
      <c r="B133" s="90" t="s">
        <v>352</v>
      </c>
      <c r="C133" s="91">
        <v>0</v>
      </c>
      <c r="D133" s="91">
        <v>0</v>
      </c>
      <c r="E133" s="91">
        <v>0</v>
      </c>
      <c r="F133" s="91">
        <v>150</v>
      </c>
      <c r="G133" s="92">
        <v>150</v>
      </c>
      <c r="H133" s="82" t="s">
        <v>351</v>
      </c>
      <c r="I133" s="64">
        <f t="shared" si="1"/>
        <v>0</v>
      </c>
    </row>
    <row r="134" spans="1:9" hidden="1" outlineLevel="1" collapsed="1">
      <c r="A134" s="93" t="s">
        <v>57</v>
      </c>
      <c r="B134" s="94" t="s">
        <v>353</v>
      </c>
      <c r="C134" s="103">
        <v>0</v>
      </c>
      <c r="D134" s="103">
        <v>0</v>
      </c>
      <c r="E134" s="103">
        <v>0</v>
      </c>
      <c r="F134" s="103">
        <v>150</v>
      </c>
      <c r="G134" s="95">
        <v>150</v>
      </c>
      <c r="H134" s="93" t="s">
        <v>57</v>
      </c>
      <c r="I134" s="64">
        <f t="shared" si="1"/>
        <v>0</v>
      </c>
    </row>
    <row r="135" spans="1:9" collapsed="1">
      <c r="A135" s="84" t="s">
        <v>16</v>
      </c>
      <c r="B135" s="96" t="s">
        <v>2</v>
      </c>
      <c r="C135" s="97">
        <v>1833.7671359798994</v>
      </c>
      <c r="D135" s="97">
        <v>4670.3003000000008</v>
      </c>
      <c r="E135" s="97">
        <v>2161.7080999999998</v>
      </c>
      <c r="F135" s="97">
        <v>949.19300251256277</v>
      </c>
      <c r="G135" s="97">
        <v>9614.9685384924651</v>
      </c>
      <c r="H135" s="84" t="s">
        <v>16</v>
      </c>
      <c r="I135" s="64">
        <f t="shared" si="1"/>
        <v>8665.7755359799012</v>
      </c>
    </row>
    <row r="136" spans="1:9" hidden="1" outlineLevel="2">
      <c r="A136" s="82" t="s">
        <v>18</v>
      </c>
      <c r="B136" s="90" t="s">
        <v>354</v>
      </c>
      <c r="C136" s="91">
        <v>0</v>
      </c>
      <c r="D136" s="91">
        <v>0</v>
      </c>
      <c r="E136" s="91">
        <v>0</v>
      </c>
      <c r="F136" s="91">
        <v>0</v>
      </c>
      <c r="G136" s="92">
        <v>0</v>
      </c>
      <c r="H136" s="82" t="s">
        <v>18</v>
      </c>
      <c r="I136" s="64">
        <f t="shared" si="1"/>
        <v>0</v>
      </c>
    </row>
    <row r="137" spans="1:9" hidden="1" outlineLevel="2">
      <c r="A137" s="82" t="s">
        <v>19</v>
      </c>
      <c r="B137" s="90" t="s">
        <v>355</v>
      </c>
      <c r="C137" s="91">
        <v>0</v>
      </c>
      <c r="D137" s="91">
        <v>0</v>
      </c>
      <c r="E137" s="91">
        <v>0</v>
      </c>
      <c r="F137" s="91">
        <v>0</v>
      </c>
      <c r="G137" s="92">
        <v>0</v>
      </c>
      <c r="H137" s="82" t="s">
        <v>19</v>
      </c>
      <c r="I137" s="64">
        <f t="shared" si="1"/>
        <v>0</v>
      </c>
    </row>
    <row r="138" spans="1:9" hidden="1" outlineLevel="2">
      <c r="A138" s="82" t="s">
        <v>356</v>
      </c>
      <c r="B138" s="90" t="s">
        <v>357</v>
      </c>
      <c r="C138" s="91">
        <v>0</v>
      </c>
      <c r="D138" s="91">
        <v>0</v>
      </c>
      <c r="E138" s="91">
        <v>0</v>
      </c>
      <c r="F138" s="91">
        <v>0</v>
      </c>
      <c r="G138" s="92">
        <v>0</v>
      </c>
      <c r="H138" s="82" t="s">
        <v>356</v>
      </c>
      <c r="I138" s="64">
        <f t="shared" si="1"/>
        <v>0</v>
      </c>
    </row>
    <row r="139" spans="1:9" hidden="1" outlineLevel="2">
      <c r="A139" s="82" t="s">
        <v>358</v>
      </c>
      <c r="B139" s="90" t="s">
        <v>359</v>
      </c>
      <c r="C139" s="91">
        <v>0</v>
      </c>
      <c r="D139" s="91">
        <v>0</v>
      </c>
      <c r="E139" s="91">
        <v>0</v>
      </c>
      <c r="F139" s="91">
        <v>0</v>
      </c>
      <c r="G139" s="92">
        <v>0</v>
      </c>
      <c r="H139" s="82" t="s">
        <v>358</v>
      </c>
      <c r="I139" s="64">
        <f t="shared" ref="I139:I202" si="2">C139+D139+E139</f>
        <v>0</v>
      </c>
    </row>
    <row r="140" spans="1:9" hidden="1" outlineLevel="1" collapsed="1">
      <c r="A140" s="93" t="s">
        <v>360</v>
      </c>
      <c r="B140" s="94" t="s">
        <v>361</v>
      </c>
      <c r="C140" s="95">
        <v>0</v>
      </c>
      <c r="D140" s="95">
        <v>0</v>
      </c>
      <c r="E140" s="95">
        <v>0</v>
      </c>
      <c r="F140" s="95">
        <v>0</v>
      </c>
      <c r="G140" s="95">
        <v>0</v>
      </c>
      <c r="H140" s="93" t="s">
        <v>360</v>
      </c>
      <c r="I140" s="64">
        <f t="shared" si="2"/>
        <v>0</v>
      </c>
    </row>
    <row r="141" spans="1:9" hidden="1" outlineLevel="2">
      <c r="A141" s="82" t="s">
        <v>362</v>
      </c>
      <c r="B141" s="90" t="s">
        <v>363</v>
      </c>
      <c r="C141" s="91">
        <v>0</v>
      </c>
      <c r="D141" s="91">
        <v>0</v>
      </c>
      <c r="E141" s="91">
        <v>0</v>
      </c>
      <c r="F141" s="91">
        <v>0</v>
      </c>
      <c r="G141" s="92">
        <v>0</v>
      </c>
      <c r="H141" s="82" t="s">
        <v>362</v>
      </c>
      <c r="I141" s="64">
        <f t="shared" si="2"/>
        <v>0</v>
      </c>
    </row>
    <row r="142" spans="1:9" hidden="1" outlineLevel="2">
      <c r="A142" s="82" t="s">
        <v>364</v>
      </c>
      <c r="B142" s="90" t="s">
        <v>365</v>
      </c>
      <c r="C142" s="91">
        <v>0</v>
      </c>
      <c r="D142" s="91">
        <v>1573.51</v>
      </c>
      <c r="E142" s="91">
        <v>0</v>
      </c>
      <c r="F142" s="91">
        <v>0</v>
      </c>
      <c r="G142" s="92">
        <v>1573.51</v>
      </c>
      <c r="H142" s="82" t="s">
        <v>364</v>
      </c>
      <c r="I142" s="64">
        <f t="shared" si="2"/>
        <v>1573.51</v>
      </c>
    </row>
    <row r="143" spans="1:9" hidden="1" outlineLevel="2">
      <c r="A143" s="82" t="s">
        <v>366</v>
      </c>
      <c r="B143" s="90" t="s">
        <v>367</v>
      </c>
      <c r="C143" s="91">
        <v>0</v>
      </c>
      <c r="D143" s="91">
        <v>140</v>
      </c>
      <c r="E143" s="91">
        <v>0</v>
      </c>
      <c r="F143" s="91">
        <v>0</v>
      </c>
      <c r="G143" s="92">
        <v>140</v>
      </c>
      <c r="H143" s="82" t="s">
        <v>366</v>
      </c>
      <c r="I143" s="64">
        <f t="shared" si="2"/>
        <v>140</v>
      </c>
    </row>
    <row r="144" spans="1:9" hidden="1" outlineLevel="2">
      <c r="A144" s="82" t="s">
        <v>368</v>
      </c>
      <c r="B144" s="90" t="s">
        <v>369</v>
      </c>
      <c r="C144" s="91">
        <v>0</v>
      </c>
      <c r="D144" s="91">
        <v>0</v>
      </c>
      <c r="E144" s="91">
        <v>0</v>
      </c>
      <c r="F144" s="91">
        <v>0</v>
      </c>
      <c r="G144" s="92">
        <v>0</v>
      </c>
      <c r="H144" s="82" t="s">
        <v>368</v>
      </c>
      <c r="I144" s="64">
        <f t="shared" si="2"/>
        <v>0</v>
      </c>
    </row>
    <row r="145" spans="1:9" hidden="1" outlineLevel="2">
      <c r="A145" s="82" t="s">
        <v>370</v>
      </c>
      <c r="B145" s="90" t="s">
        <v>365</v>
      </c>
      <c r="C145" s="91">
        <v>0</v>
      </c>
      <c r="D145" s="91">
        <v>0</v>
      </c>
      <c r="E145" s="91">
        <v>425.24</v>
      </c>
      <c r="F145" s="91">
        <v>0</v>
      </c>
      <c r="G145" s="92">
        <v>425.24</v>
      </c>
      <c r="H145" s="82" t="s">
        <v>370</v>
      </c>
      <c r="I145" s="64">
        <f t="shared" si="2"/>
        <v>425.24</v>
      </c>
    </row>
    <row r="146" spans="1:9" hidden="1" outlineLevel="2">
      <c r="A146" s="82" t="s">
        <v>371</v>
      </c>
      <c r="B146" s="90" t="s">
        <v>367</v>
      </c>
      <c r="C146" s="91">
        <v>0</v>
      </c>
      <c r="D146" s="91">
        <v>0</v>
      </c>
      <c r="E146" s="91">
        <v>192</v>
      </c>
      <c r="F146" s="91">
        <v>0</v>
      </c>
      <c r="G146" s="92">
        <v>192</v>
      </c>
      <c r="H146" s="82" t="s">
        <v>371</v>
      </c>
      <c r="I146" s="64">
        <f t="shared" si="2"/>
        <v>192</v>
      </c>
    </row>
    <row r="147" spans="1:9" hidden="1" outlineLevel="2">
      <c r="A147" s="82" t="s">
        <v>372</v>
      </c>
      <c r="B147" s="90" t="s">
        <v>373</v>
      </c>
      <c r="C147" s="91">
        <v>0</v>
      </c>
      <c r="D147" s="91">
        <v>0</v>
      </c>
      <c r="E147" s="91">
        <v>0</v>
      </c>
      <c r="F147" s="91">
        <v>0</v>
      </c>
      <c r="G147" s="92">
        <v>0</v>
      </c>
      <c r="H147" s="82" t="s">
        <v>372</v>
      </c>
      <c r="I147" s="64">
        <f t="shared" si="2"/>
        <v>0</v>
      </c>
    </row>
    <row r="148" spans="1:9" hidden="1" outlineLevel="2">
      <c r="A148" s="82" t="s">
        <v>374</v>
      </c>
      <c r="B148" s="90" t="s">
        <v>365</v>
      </c>
      <c r="C148" s="91">
        <v>519.34</v>
      </c>
      <c r="D148" s="91">
        <v>0</v>
      </c>
      <c r="E148" s="91">
        <v>0</v>
      </c>
      <c r="F148" s="91">
        <v>0</v>
      </c>
      <c r="G148" s="92">
        <v>519.34</v>
      </c>
      <c r="H148" s="82" t="s">
        <v>374</v>
      </c>
      <c r="I148" s="64">
        <f t="shared" si="2"/>
        <v>519.34</v>
      </c>
    </row>
    <row r="149" spans="1:9" hidden="1" outlineLevel="2">
      <c r="A149" s="82" t="s">
        <v>375</v>
      </c>
      <c r="B149" s="90" t="s">
        <v>367</v>
      </c>
      <c r="C149" s="91">
        <v>100</v>
      </c>
      <c r="D149" s="91">
        <v>0</v>
      </c>
      <c r="E149" s="91">
        <v>0</v>
      </c>
      <c r="F149" s="91">
        <v>0</v>
      </c>
      <c r="G149" s="92">
        <v>100</v>
      </c>
      <c r="H149" s="82" t="s">
        <v>375</v>
      </c>
      <c r="I149" s="64">
        <f t="shared" si="2"/>
        <v>100</v>
      </c>
    </row>
    <row r="150" spans="1:9" hidden="1" outlineLevel="2">
      <c r="A150" s="82" t="s">
        <v>376</v>
      </c>
      <c r="B150" s="90" t="s">
        <v>377</v>
      </c>
      <c r="C150" s="91">
        <v>0</v>
      </c>
      <c r="D150" s="91">
        <v>0</v>
      </c>
      <c r="E150" s="91">
        <v>0</v>
      </c>
      <c r="F150" s="91">
        <v>0</v>
      </c>
      <c r="G150" s="92">
        <v>0</v>
      </c>
      <c r="H150" s="82" t="s">
        <v>376</v>
      </c>
      <c r="I150" s="64">
        <f t="shared" si="2"/>
        <v>0</v>
      </c>
    </row>
    <row r="151" spans="1:9" hidden="1" outlineLevel="1" collapsed="1">
      <c r="A151" s="93" t="s">
        <v>58</v>
      </c>
      <c r="B151" s="94" t="s">
        <v>378</v>
      </c>
      <c r="C151" s="95">
        <v>619.34</v>
      </c>
      <c r="D151" s="95">
        <v>1713.51</v>
      </c>
      <c r="E151" s="95">
        <v>617.24</v>
      </c>
      <c r="F151" s="95">
        <v>0</v>
      </c>
      <c r="G151" s="95">
        <v>2950.09</v>
      </c>
      <c r="H151" s="93" t="s">
        <v>58</v>
      </c>
      <c r="I151" s="64">
        <f t="shared" si="2"/>
        <v>2950.09</v>
      </c>
    </row>
    <row r="152" spans="1:9" hidden="1" outlineLevel="2">
      <c r="A152" s="82" t="s">
        <v>20</v>
      </c>
      <c r="B152" s="90" t="s">
        <v>5</v>
      </c>
      <c r="C152" s="91">
        <v>0</v>
      </c>
      <c r="D152" s="91">
        <v>0</v>
      </c>
      <c r="E152" s="91">
        <v>0</v>
      </c>
      <c r="F152" s="91">
        <v>0</v>
      </c>
      <c r="G152" s="92">
        <v>0</v>
      </c>
      <c r="H152" s="82" t="s">
        <v>20</v>
      </c>
      <c r="I152" s="64">
        <f t="shared" si="2"/>
        <v>0</v>
      </c>
    </row>
    <row r="153" spans="1:9" hidden="1" outlineLevel="2">
      <c r="A153" s="82" t="s">
        <v>379</v>
      </c>
      <c r="B153" s="90" t="s">
        <v>380</v>
      </c>
      <c r="C153" s="91">
        <v>0</v>
      </c>
      <c r="D153" s="91">
        <v>798.27</v>
      </c>
      <c r="E153" s="91">
        <v>0</v>
      </c>
      <c r="F153" s="91">
        <v>0</v>
      </c>
      <c r="G153" s="92">
        <v>798.27</v>
      </c>
      <c r="H153" s="82" t="s">
        <v>379</v>
      </c>
      <c r="I153" s="64">
        <f t="shared" si="2"/>
        <v>798.27</v>
      </c>
    </row>
    <row r="154" spans="1:9" hidden="1" outlineLevel="2">
      <c r="A154" s="82" t="s">
        <v>381</v>
      </c>
      <c r="B154" s="90" t="s">
        <v>367</v>
      </c>
      <c r="C154" s="91">
        <v>0</v>
      </c>
      <c r="D154" s="91">
        <v>480</v>
      </c>
      <c r="E154" s="91">
        <v>0</v>
      </c>
      <c r="F154" s="91">
        <v>0</v>
      </c>
      <c r="G154" s="92">
        <v>480</v>
      </c>
      <c r="H154" s="82" t="s">
        <v>381</v>
      </c>
      <c r="I154" s="64">
        <f t="shared" si="2"/>
        <v>480</v>
      </c>
    </row>
    <row r="155" spans="1:9" hidden="1" outlineLevel="2">
      <c r="A155" s="82" t="s">
        <v>21</v>
      </c>
      <c r="B155" s="90" t="s">
        <v>6</v>
      </c>
      <c r="C155" s="91">
        <v>0</v>
      </c>
      <c r="D155" s="91">
        <v>0</v>
      </c>
      <c r="E155" s="91">
        <v>0</v>
      </c>
      <c r="F155" s="91">
        <v>0</v>
      </c>
      <c r="G155" s="92">
        <v>0</v>
      </c>
      <c r="H155" s="82" t="s">
        <v>21</v>
      </c>
      <c r="I155" s="64">
        <f t="shared" si="2"/>
        <v>0</v>
      </c>
    </row>
    <row r="156" spans="1:9" hidden="1" outlineLevel="2">
      <c r="A156" s="82" t="s">
        <v>382</v>
      </c>
      <c r="B156" s="90" t="s">
        <v>380</v>
      </c>
      <c r="C156" s="91">
        <v>0</v>
      </c>
      <c r="D156" s="91">
        <v>0</v>
      </c>
      <c r="E156" s="91">
        <v>798.3</v>
      </c>
      <c r="F156" s="91">
        <v>0</v>
      </c>
      <c r="G156" s="92">
        <v>798.3</v>
      </c>
      <c r="H156" s="82" t="s">
        <v>382</v>
      </c>
      <c r="I156" s="64">
        <f t="shared" si="2"/>
        <v>798.3</v>
      </c>
    </row>
    <row r="157" spans="1:9" hidden="1" outlineLevel="2">
      <c r="A157" s="82" t="s">
        <v>383</v>
      </c>
      <c r="B157" s="90" t="s">
        <v>367</v>
      </c>
      <c r="C157" s="91">
        <v>0</v>
      </c>
      <c r="D157" s="91">
        <v>0</v>
      </c>
      <c r="E157" s="91">
        <v>192</v>
      </c>
      <c r="F157" s="91">
        <v>0</v>
      </c>
      <c r="G157" s="92">
        <v>192</v>
      </c>
      <c r="H157" s="82" t="s">
        <v>383</v>
      </c>
      <c r="I157" s="64">
        <f t="shared" si="2"/>
        <v>192</v>
      </c>
    </row>
    <row r="158" spans="1:9" hidden="1" outlineLevel="2">
      <c r="A158" s="82" t="s">
        <v>384</v>
      </c>
      <c r="B158" s="90" t="s">
        <v>385</v>
      </c>
      <c r="C158" s="91">
        <v>0</v>
      </c>
      <c r="D158" s="91">
        <v>0</v>
      </c>
      <c r="E158" s="91">
        <v>0</v>
      </c>
      <c r="F158" s="91">
        <v>0</v>
      </c>
      <c r="G158" s="92">
        <v>0</v>
      </c>
      <c r="H158" s="82" t="s">
        <v>384</v>
      </c>
      <c r="I158" s="64">
        <f t="shared" si="2"/>
        <v>0</v>
      </c>
    </row>
    <row r="159" spans="1:9" hidden="1" outlineLevel="2">
      <c r="A159" s="82" t="s">
        <v>386</v>
      </c>
      <c r="B159" s="90" t="s">
        <v>380</v>
      </c>
      <c r="C159" s="91">
        <v>177.19</v>
      </c>
      <c r="D159" s="91">
        <v>0</v>
      </c>
      <c r="E159" s="91">
        <v>0</v>
      </c>
      <c r="F159" s="91">
        <v>0</v>
      </c>
      <c r="G159" s="92">
        <v>177.19</v>
      </c>
      <c r="H159" s="82" t="s">
        <v>386</v>
      </c>
      <c r="I159" s="64">
        <f t="shared" si="2"/>
        <v>177.19</v>
      </c>
    </row>
    <row r="160" spans="1:9" hidden="1" outlineLevel="2">
      <c r="A160" s="82" t="s">
        <v>387</v>
      </c>
      <c r="B160" s="90" t="s">
        <v>367</v>
      </c>
      <c r="C160" s="91">
        <v>96</v>
      </c>
      <c r="D160" s="91">
        <v>0</v>
      </c>
      <c r="E160" s="91">
        <v>0</v>
      </c>
      <c r="F160" s="91">
        <v>0</v>
      </c>
      <c r="G160" s="92">
        <v>96</v>
      </c>
      <c r="H160" s="82" t="s">
        <v>387</v>
      </c>
      <c r="I160" s="64">
        <f t="shared" si="2"/>
        <v>96</v>
      </c>
    </row>
    <row r="161" spans="1:9" hidden="1" outlineLevel="2">
      <c r="A161" s="82" t="s">
        <v>388</v>
      </c>
      <c r="B161" s="90" t="s">
        <v>389</v>
      </c>
      <c r="C161" s="91">
        <v>0</v>
      </c>
      <c r="D161" s="91">
        <v>0</v>
      </c>
      <c r="E161" s="91">
        <v>0</v>
      </c>
      <c r="F161" s="91">
        <v>0</v>
      </c>
      <c r="G161" s="92">
        <v>0</v>
      </c>
      <c r="H161" s="82" t="s">
        <v>388</v>
      </c>
      <c r="I161" s="64">
        <f t="shared" si="2"/>
        <v>0</v>
      </c>
    </row>
    <row r="162" spans="1:9" hidden="1" outlineLevel="1" collapsed="1">
      <c r="A162" s="93" t="s">
        <v>59</v>
      </c>
      <c r="B162" s="94" t="s">
        <v>390</v>
      </c>
      <c r="C162" s="95">
        <v>273.19</v>
      </c>
      <c r="D162" s="95">
        <v>1278.27</v>
      </c>
      <c r="E162" s="95">
        <v>990.3</v>
      </c>
      <c r="F162" s="95">
        <v>0</v>
      </c>
      <c r="G162" s="95">
        <v>2541.7599999999998</v>
      </c>
      <c r="H162" s="93" t="s">
        <v>59</v>
      </c>
      <c r="I162" s="64">
        <f t="shared" si="2"/>
        <v>2541.7600000000002</v>
      </c>
    </row>
    <row r="163" spans="1:9" collapsed="1">
      <c r="A163" s="84" t="s">
        <v>17</v>
      </c>
      <c r="B163" s="96" t="s">
        <v>3</v>
      </c>
      <c r="C163" s="97">
        <v>892.53</v>
      </c>
      <c r="D163" s="97">
        <v>2991.7799999999997</v>
      </c>
      <c r="E163" s="97">
        <v>1607.54</v>
      </c>
      <c r="F163" s="97">
        <v>0</v>
      </c>
      <c r="G163" s="97">
        <v>5491.85</v>
      </c>
      <c r="H163" s="84" t="s">
        <v>17</v>
      </c>
      <c r="I163" s="64">
        <f t="shared" si="2"/>
        <v>5491.8499999999995</v>
      </c>
    </row>
    <row r="164" spans="1:9" hidden="1" outlineLevel="2">
      <c r="A164" s="104" t="s">
        <v>391</v>
      </c>
      <c r="B164" s="90" t="s">
        <v>392</v>
      </c>
      <c r="C164" s="91">
        <v>0</v>
      </c>
      <c r="D164" s="91">
        <v>0</v>
      </c>
      <c r="E164" s="91">
        <v>0</v>
      </c>
      <c r="F164" s="91">
        <v>395.84</v>
      </c>
      <c r="G164" s="92">
        <v>395.84</v>
      </c>
      <c r="H164" s="82" t="s">
        <v>391</v>
      </c>
      <c r="I164" s="64">
        <f t="shared" si="2"/>
        <v>0</v>
      </c>
    </row>
    <row r="165" spans="1:9" hidden="1" outlineLevel="2">
      <c r="A165" s="104" t="s">
        <v>393</v>
      </c>
      <c r="B165" s="90" t="s">
        <v>394</v>
      </c>
      <c r="C165" s="91">
        <v>0</v>
      </c>
      <c r="D165" s="91">
        <v>0</v>
      </c>
      <c r="E165" s="91">
        <v>0</v>
      </c>
      <c r="F165" s="91">
        <v>15</v>
      </c>
      <c r="G165" s="92">
        <v>15</v>
      </c>
      <c r="H165" s="82" t="s">
        <v>393</v>
      </c>
      <c r="I165" s="64">
        <f t="shared" si="2"/>
        <v>0</v>
      </c>
    </row>
    <row r="166" spans="1:9" hidden="1" outlineLevel="1" collapsed="1">
      <c r="A166" s="93" t="s">
        <v>23</v>
      </c>
      <c r="B166" s="94" t="s">
        <v>8</v>
      </c>
      <c r="C166" s="95">
        <v>0</v>
      </c>
      <c r="D166" s="95">
        <v>0</v>
      </c>
      <c r="E166" s="95">
        <v>0</v>
      </c>
      <c r="F166" s="95">
        <v>410.84</v>
      </c>
      <c r="G166" s="95">
        <v>410.84</v>
      </c>
      <c r="H166" s="93" t="s">
        <v>23</v>
      </c>
      <c r="I166" s="64">
        <f t="shared" si="2"/>
        <v>0</v>
      </c>
    </row>
    <row r="167" spans="1:9" hidden="1" outlineLevel="2">
      <c r="A167" s="104" t="s">
        <v>395</v>
      </c>
      <c r="B167" s="90" t="s">
        <v>396</v>
      </c>
      <c r="C167" s="91">
        <v>0</v>
      </c>
      <c r="D167" s="91">
        <v>126.3</v>
      </c>
      <c r="E167" s="91">
        <v>0</v>
      </c>
      <c r="F167" s="91">
        <v>0</v>
      </c>
      <c r="G167" s="92">
        <v>126.3</v>
      </c>
      <c r="H167" s="82" t="s">
        <v>395</v>
      </c>
      <c r="I167" s="64">
        <f t="shared" si="2"/>
        <v>126.3</v>
      </c>
    </row>
    <row r="168" spans="1:9" hidden="1" outlineLevel="1" collapsed="1">
      <c r="A168" s="93" t="s">
        <v>60</v>
      </c>
      <c r="B168" s="94" t="s">
        <v>397</v>
      </c>
      <c r="C168" s="95">
        <v>0</v>
      </c>
      <c r="D168" s="95">
        <v>126.3</v>
      </c>
      <c r="E168" s="95">
        <v>0</v>
      </c>
      <c r="F168" s="95">
        <v>0</v>
      </c>
      <c r="G168" s="95">
        <v>126.3</v>
      </c>
      <c r="H168" s="93" t="s">
        <v>60</v>
      </c>
      <c r="I168" s="64">
        <f t="shared" si="2"/>
        <v>126.3</v>
      </c>
    </row>
    <row r="169" spans="1:9" hidden="1" outlineLevel="2">
      <c r="A169" s="104" t="s">
        <v>398</v>
      </c>
      <c r="B169" s="90" t="s">
        <v>392</v>
      </c>
      <c r="C169" s="91">
        <v>369.45</v>
      </c>
      <c r="D169" s="91">
        <v>0</v>
      </c>
      <c r="E169" s="91">
        <v>0</v>
      </c>
      <c r="F169" s="91">
        <v>0</v>
      </c>
      <c r="G169" s="92">
        <v>369.45</v>
      </c>
      <c r="H169" s="82" t="s">
        <v>398</v>
      </c>
      <c r="I169" s="64">
        <f t="shared" si="2"/>
        <v>369.45</v>
      </c>
    </row>
    <row r="170" spans="1:9" hidden="1" outlineLevel="2">
      <c r="A170" s="104" t="s">
        <v>399</v>
      </c>
      <c r="B170" s="90" t="s">
        <v>396</v>
      </c>
      <c r="C170" s="91">
        <v>51.47</v>
      </c>
      <c r="D170" s="91">
        <v>0</v>
      </c>
      <c r="E170" s="91">
        <v>0</v>
      </c>
      <c r="F170" s="91">
        <v>0</v>
      </c>
      <c r="G170" s="92">
        <v>51.47</v>
      </c>
      <c r="H170" s="82" t="s">
        <v>399</v>
      </c>
      <c r="I170" s="64">
        <f t="shared" si="2"/>
        <v>51.47</v>
      </c>
    </row>
    <row r="171" spans="1:9" hidden="1" outlineLevel="2">
      <c r="A171" s="104" t="s">
        <v>400</v>
      </c>
      <c r="B171" s="90" t="s">
        <v>394</v>
      </c>
      <c r="C171" s="91">
        <v>37</v>
      </c>
      <c r="D171" s="91">
        <v>0</v>
      </c>
      <c r="E171" s="91">
        <v>0</v>
      </c>
      <c r="F171" s="91">
        <v>0</v>
      </c>
      <c r="G171" s="92">
        <v>37</v>
      </c>
      <c r="H171" s="82" t="s">
        <v>400</v>
      </c>
      <c r="I171" s="64">
        <f t="shared" si="2"/>
        <v>37</v>
      </c>
    </row>
    <row r="172" spans="1:9" hidden="1" outlineLevel="1" collapsed="1">
      <c r="A172" s="93" t="s">
        <v>61</v>
      </c>
      <c r="B172" s="94" t="s">
        <v>401</v>
      </c>
      <c r="C172" s="95">
        <v>457.91999999999996</v>
      </c>
      <c r="D172" s="95">
        <v>0</v>
      </c>
      <c r="E172" s="95">
        <v>0</v>
      </c>
      <c r="F172" s="95">
        <v>0</v>
      </c>
      <c r="G172" s="95">
        <v>457.91999999999996</v>
      </c>
      <c r="H172" s="93" t="s">
        <v>61</v>
      </c>
      <c r="I172" s="64">
        <f t="shared" si="2"/>
        <v>457.91999999999996</v>
      </c>
    </row>
    <row r="173" spans="1:9" hidden="1" outlineLevel="2">
      <c r="A173" s="104" t="s">
        <v>402</v>
      </c>
      <c r="B173" s="90" t="s">
        <v>392</v>
      </c>
      <c r="C173" s="91">
        <v>0</v>
      </c>
      <c r="D173" s="91">
        <v>0</v>
      </c>
      <c r="E173" s="91">
        <v>1029.192</v>
      </c>
      <c r="F173" s="91">
        <v>0</v>
      </c>
      <c r="G173" s="92">
        <v>1029.192</v>
      </c>
      <c r="H173" s="82" t="s">
        <v>402</v>
      </c>
      <c r="I173" s="64">
        <f t="shared" si="2"/>
        <v>1029.192</v>
      </c>
    </row>
    <row r="174" spans="1:9" hidden="1" outlineLevel="2">
      <c r="A174" s="104" t="s">
        <v>403</v>
      </c>
      <c r="B174" s="90" t="s">
        <v>396</v>
      </c>
      <c r="C174" s="91">
        <v>0</v>
      </c>
      <c r="D174" s="91">
        <v>0</v>
      </c>
      <c r="E174" s="91">
        <v>64.34</v>
      </c>
      <c r="F174" s="91">
        <v>0</v>
      </c>
      <c r="G174" s="92">
        <v>64.34</v>
      </c>
      <c r="H174" s="82" t="s">
        <v>403</v>
      </c>
      <c r="I174" s="64">
        <f t="shared" si="2"/>
        <v>64.34</v>
      </c>
    </row>
    <row r="175" spans="1:9" hidden="1" outlineLevel="2">
      <c r="A175" s="104" t="s">
        <v>404</v>
      </c>
      <c r="B175" s="90" t="s">
        <v>394</v>
      </c>
      <c r="C175" s="91">
        <v>0</v>
      </c>
      <c r="D175" s="91">
        <v>0</v>
      </c>
      <c r="E175" s="91">
        <v>30</v>
      </c>
      <c r="F175" s="91">
        <v>0</v>
      </c>
      <c r="G175" s="92">
        <v>30</v>
      </c>
      <c r="H175" s="82" t="s">
        <v>404</v>
      </c>
      <c r="I175" s="64">
        <f t="shared" si="2"/>
        <v>30</v>
      </c>
    </row>
    <row r="176" spans="1:9" hidden="1" outlineLevel="1" collapsed="1">
      <c r="A176" s="93" t="s">
        <v>62</v>
      </c>
      <c r="B176" s="94" t="s">
        <v>405</v>
      </c>
      <c r="C176" s="95">
        <v>0</v>
      </c>
      <c r="D176" s="95">
        <v>0</v>
      </c>
      <c r="E176" s="95">
        <v>1123.5319999999999</v>
      </c>
      <c r="F176" s="95">
        <v>0</v>
      </c>
      <c r="G176" s="95">
        <v>1123.5319999999999</v>
      </c>
      <c r="H176" s="93" t="s">
        <v>62</v>
      </c>
      <c r="I176" s="64">
        <f t="shared" si="2"/>
        <v>1123.5319999999999</v>
      </c>
    </row>
    <row r="177" spans="1:9" collapsed="1">
      <c r="A177" s="84" t="s">
        <v>22</v>
      </c>
      <c r="B177" s="96" t="s">
        <v>7</v>
      </c>
      <c r="C177" s="97">
        <v>457.91999999999996</v>
      </c>
      <c r="D177" s="97">
        <v>126.3</v>
      </c>
      <c r="E177" s="97">
        <v>1123.5319999999999</v>
      </c>
      <c r="F177" s="97">
        <v>410.84</v>
      </c>
      <c r="G177" s="97">
        <v>2118.5920000000001</v>
      </c>
      <c r="H177" s="84" t="s">
        <v>22</v>
      </c>
      <c r="I177" s="64">
        <f t="shared" si="2"/>
        <v>1707.752</v>
      </c>
    </row>
    <row r="178" spans="1:9" hidden="1" outlineLevel="2">
      <c r="A178" s="102" t="s">
        <v>406</v>
      </c>
      <c r="B178" s="90" t="s">
        <v>407</v>
      </c>
      <c r="C178" s="91">
        <v>100</v>
      </c>
      <c r="D178" s="91">
        <v>0</v>
      </c>
      <c r="E178" s="91">
        <v>0</v>
      </c>
      <c r="F178" s="91">
        <v>0</v>
      </c>
      <c r="G178" s="92">
        <v>100</v>
      </c>
      <c r="H178" s="82" t="s">
        <v>406</v>
      </c>
      <c r="I178" s="64">
        <f t="shared" si="2"/>
        <v>100</v>
      </c>
    </row>
    <row r="179" spans="1:9" hidden="1" outlineLevel="2">
      <c r="A179" s="102" t="s">
        <v>408</v>
      </c>
      <c r="B179" s="90" t="s">
        <v>409</v>
      </c>
      <c r="C179" s="91">
        <v>60</v>
      </c>
      <c r="D179" s="91">
        <v>0</v>
      </c>
      <c r="E179" s="91">
        <v>0</v>
      </c>
      <c r="F179" s="91">
        <v>0</v>
      </c>
      <c r="G179" s="92">
        <v>60</v>
      </c>
      <c r="H179" s="82" t="s">
        <v>408</v>
      </c>
      <c r="I179" s="64">
        <f t="shared" si="2"/>
        <v>60</v>
      </c>
    </row>
    <row r="180" spans="1:9" hidden="1" outlineLevel="2">
      <c r="A180" s="102" t="s">
        <v>410</v>
      </c>
      <c r="B180" s="90" t="s">
        <v>411</v>
      </c>
      <c r="C180" s="91">
        <v>60</v>
      </c>
      <c r="D180" s="91">
        <v>0</v>
      </c>
      <c r="E180" s="91">
        <v>0</v>
      </c>
      <c r="F180" s="91">
        <v>0</v>
      </c>
      <c r="G180" s="92">
        <v>60</v>
      </c>
      <c r="H180" s="82" t="s">
        <v>410</v>
      </c>
      <c r="I180" s="64">
        <f t="shared" si="2"/>
        <v>60</v>
      </c>
    </row>
    <row r="181" spans="1:9" hidden="1" outlineLevel="1" collapsed="1">
      <c r="A181" s="93" t="s">
        <v>63</v>
      </c>
      <c r="B181" s="94" t="s">
        <v>412</v>
      </c>
      <c r="C181" s="95">
        <v>220</v>
      </c>
      <c r="D181" s="95">
        <v>0</v>
      </c>
      <c r="E181" s="95">
        <v>0</v>
      </c>
      <c r="F181" s="95">
        <v>0</v>
      </c>
      <c r="G181" s="95">
        <v>220</v>
      </c>
      <c r="H181" s="93" t="s">
        <v>63</v>
      </c>
      <c r="I181" s="64">
        <f t="shared" si="2"/>
        <v>220</v>
      </c>
    </row>
    <row r="182" spans="1:9" hidden="1" outlineLevel="2">
      <c r="A182" s="102" t="s">
        <v>413</v>
      </c>
      <c r="B182" s="90" t="s">
        <v>414</v>
      </c>
      <c r="C182" s="91">
        <v>0</v>
      </c>
      <c r="D182" s="91">
        <v>105</v>
      </c>
      <c r="E182" s="91">
        <v>0</v>
      </c>
      <c r="F182" s="91">
        <v>0</v>
      </c>
      <c r="G182" s="92">
        <v>105</v>
      </c>
      <c r="H182" s="82" t="s">
        <v>413</v>
      </c>
      <c r="I182" s="64">
        <f t="shared" si="2"/>
        <v>105</v>
      </c>
    </row>
    <row r="183" spans="1:9" hidden="1" outlineLevel="2">
      <c r="A183" s="102" t="s">
        <v>415</v>
      </c>
      <c r="B183" s="90" t="s">
        <v>416</v>
      </c>
      <c r="C183" s="91">
        <v>0</v>
      </c>
      <c r="D183" s="91">
        <v>200</v>
      </c>
      <c r="E183" s="91">
        <v>0</v>
      </c>
      <c r="F183" s="91">
        <v>0</v>
      </c>
      <c r="G183" s="92">
        <v>200</v>
      </c>
      <c r="H183" s="82" t="s">
        <v>415</v>
      </c>
      <c r="I183" s="64">
        <f t="shared" si="2"/>
        <v>200</v>
      </c>
    </row>
    <row r="184" spans="1:9" hidden="1" outlineLevel="2">
      <c r="A184" s="102" t="s">
        <v>417</v>
      </c>
      <c r="B184" s="90" t="s">
        <v>418</v>
      </c>
      <c r="C184" s="91">
        <v>0</v>
      </c>
      <c r="D184" s="91">
        <v>15</v>
      </c>
      <c r="E184" s="91">
        <v>0</v>
      </c>
      <c r="F184" s="91">
        <v>0</v>
      </c>
      <c r="G184" s="92">
        <v>15</v>
      </c>
      <c r="H184" s="82" t="s">
        <v>417</v>
      </c>
      <c r="I184" s="64">
        <f t="shared" si="2"/>
        <v>15</v>
      </c>
    </row>
    <row r="185" spans="1:9" hidden="1" outlineLevel="2">
      <c r="A185" s="102" t="s">
        <v>419</v>
      </c>
      <c r="B185" s="90" t="s">
        <v>420</v>
      </c>
      <c r="C185" s="91">
        <v>0</v>
      </c>
      <c r="D185" s="91">
        <v>30</v>
      </c>
      <c r="E185" s="91">
        <v>0</v>
      </c>
      <c r="F185" s="91">
        <v>0</v>
      </c>
      <c r="G185" s="92">
        <v>30</v>
      </c>
      <c r="H185" s="82" t="s">
        <v>419</v>
      </c>
      <c r="I185" s="64">
        <f t="shared" si="2"/>
        <v>30</v>
      </c>
    </row>
    <row r="186" spans="1:9" hidden="1" outlineLevel="2">
      <c r="A186" s="102" t="s">
        <v>421</v>
      </c>
      <c r="B186" s="90" t="s">
        <v>422</v>
      </c>
      <c r="C186" s="91">
        <v>0</v>
      </c>
      <c r="D186" s="91">
        <v>24</v>
      </c>
      <c r="E186" s="91">
        <v>0</v>
      </c>
      <c r="F186" s="91">
        <v>0</v>
      </c>
      <c r="G186" s="92">
        <v>24</v>
      </c>
      <c r="H186" s="82" t="s">
        <v>421</v>
      </c>
      <c r="I186" s="64">
        <f t="shared" si="2"/>
        <v>24</v>
      </c>
    </row>
    <row r="187" spans="1:9" hidden="1" outlineLevel="1" collapsed="1">
      <c r="A187" s="93" t="s">
        <v>64</v>
      </c>
      <c r="B187" s="94" t="s">
        <v>423</v>
      </c>
      <c r="C187" s="95">
        <v>0</v>
      </c>
      <c r="D187" s="95">
        <v>374</v>
      </c>
      <c r="E187" s="95">
        <v>0</v>
      </c>
      <c r="F187" s="95">
        <v>0</v>
      </c>
      <c r="G187" s="95">
        <v>374</v>
      </c>
      <c r="H187" s="93" t="s">
        <v>64</v>
      </c>
      <c r="I187" s="64">
        <f t="shared" si="2"/>
        <v>374</v>
      </c>
    </row>
    <row r="188" spans="1:9" hidden="1" outlineLevel="2">
      <c r="A188" s="102" t="s">
        <v>424</v>
      </c>
      <c r="B188" s="90" t="s">
        <v>425</v>
      </c>
      <c r="C188" s="91">
        <v>0</v>
      </c>
      <c r="D188" s="91">
        <v>0</v>
      </c>
      <c r="E188" s="91">
        <v>120</v>
      </c>
      <c r="F188" s="91">
        <v>0</v>
      </c>
      <c r="G188" s="92">
        <v>120</v>
      </c>
      <c r="H188" s="82" t="s">
        <v>424</v>
      </c>
      <c r="I188" s="64">
        <f t="shared" si="2"/>
        <v>120</v>
      </c>
    </row>
    <row r="189" spans="1:9" hidden="1" outlineLevel="2">
      <c r="A189" s="102" t="s">
        <v>426</v>
      </c>
      <c r="B189" s="90" t="s">
        <v>427</v>
      </c>
      <c r="C189" s="91">
        <v>0</v>
      </c>
      <c r="D189" s="91">
        <v>0</v>
      </c>
      <c r="E189" s="91">
        <v>236</v>
      </c>
      <c r="F189" s="91">
        <v>0</v>
      </c>
      <c r="G189" s="92">
        <v>236</v>
      </c>
      <c r="H189" s="82" t="s">
        <v>426</v>
      </c>
      <c r="I189" s="64">
        <f t="shared" si="2"/>
        <v>236</v>
      </c>
    </row>
    <row r="190" spans="1:9" hidden="1" outlineLevel="2">
      <c r="A190" s="102" t="s">
        <v>428</v>
      </c>
      <c r="B190" s="90" t="s">
        <v>429</v>
      </c>
      <c r="C190" s="91">
        <v>0</v>
      </c>
      <c r="D190" s="91">
        <v>0</v>
      </c>
      <c r="E190" s="91">
        <v>166</v>
      </c>
      <c r="F190" s="91">
        <v>0</v>
      </c>
      <c r="G190" s="92">
        <v>166</v>
      </c>
      <c r="H190" s="82" t="s">
        <v>428</v>
      </c>
      <c r="I190" s="64">
        <f t="shared" si="2"/>
        <v>166</v>
      </c>
    </row>
    <row r="191" spans="1:9" hidden="1" outlineLevel="1" collapsed="1">
      <c r="A191" s="93" t="s">
        <v>65</v>
      </c>
      <c r="B191" s="94" t="s">
        <v>430</v>
      </c>
      <c r="C191" s="95">
        <v>0</v>
      </c>
      <c r="D191" s="95">
        <v>0</v>
      </c>
      <c r="E191" s="95">
        <v>522</v>
      </c>
      <c r="F191" s="95">
        <v>0</v>
      </c>
      <c r="G191" s="95">
        <v>522</v>
      </c>
      <c r="H191" s="93" t="s">
        <v>65</v>
      </c>
      <c r="I191" s="64">
        <f t="shared" si="2"/>
        <v>522</v>
      </c>
    </row>
    <row r="192" spans="1:9" hidden="1" outlineLevel="2">
      <c r="A192" s="102" t="s">
        <v>431</v>
      </c>
      <c r="B192" s="90" t="s">
        <v>432</v>
      </c>
      <c r="C192" s="91">
        <v>0</v>
      </c>
      <c r="D192" s="91">
        <v>0</v>
      </c>
      <c r="E192" s="91">
        <v>5</v>
      </c>
      <c r="F192" s="91">
        <v>0</v>
      </c>
      <c r="G192" s="92">
        <v>5</v>
      </c>
      <c r="H192" s="82" t="s">
        <v>431</v>
      </c>
      <c r="I192" s="64">
        <f t="shared" si="2"/>
        <v>5</v>
      </c>
    </row>
    <row r="193" spans="1:9" hidden="1" outlineLevel="2">
      <c r="A193" s="102" t="s">
        <v>433</v>
      </c>
      <c r="B193" s="90" t="s">
        <v>434</v>
      </c>
      <c r="C193" s="91">
        <v>0</v>
      </c>
      <c r="D193" s="91">
        <v>0</v>
      </c>
      <c r="E193" s="91">
        <v>60</v>
      </c>
      <c r="F193" s="91">
        <v>0</v>
      </c>
      <c r="G193" s="92">
        <v>60</v>
      </c>
      <c r="H193" s="82" t="s">
        <v>433</v>
      </c>
      <c r="I193" s="64">
        <f t="shared" si="2"/>
        <v>60</v>
      </c>
    </row>
    <row r="194" spans="1:9" hidden="1" outlineLevel="2">
      <c r="A194" s="102" t="s">
        <v>435</v>
      </c>
      <c r="B194" s="90" t="s">
        <v>436</v>
      </c>
      <c r="C194" s="91">
        <v>0</v>
      </c>
      <c r="D194" s="91">
        <v>0</v>
      </c>
      <c r="E194" s="91">
        <v>30</v>
      </c>
      <c r="F194" s="91">
        <v>0</v>
      </c>
      <c r="G194" s="92">
        <v>30</v>
      </c>
      <c r="H194" s="82" t="s">
        <v>435</v>
      </c>
      <c r="I194" s="64">
        <f t="shared" si="2"/>
        <v>30</v>
      </c>
    </row>
    <row r="195" spans="1:9" hidden="1" outlineLevel="2">
      <c r="A195" s="102" t="s">
        <v>437</v>
      </c>
      <c r="B195" s="90" t="s">
        <v>438</v>
      </c>
      <c r="C195" s="91">
        <v>0</v>
      </c>
      <c r="D195" s="91">
        <v>0</v>
      </c>
      <c r="E195" s="91">
        <v>50</v>
      </c>
      <c r="F195" s="91">
        <v>0</v>
      </c>
      <c r="G195" s="92">
        <v>50</v>
      </c>
      <c r="H195" s="82" t="s">
        <v>437</v>
      </c>
      <c r="I195" s="64">
        <f t="shared" si="2"/>
        <v>50</v>
      </c>
    </row>
    <row r="196" spans="1:9" hidden="1" outlineLevel="2">
      <c r="A196" s="102" t="s">
        <v>439</v>
      </c>
      <c r="B196" s="90" t="s">
        <v>440</v>
      </c>
      <c r="C196" s="91">
        <v>0</v>
      </c>
      <c r="D196" s="91">
        <v>0</v>
      </c>
      <c r="E196" s="91">
        <v>7</v>
      </c>
      <c r="F196" s="91">
        <v>0</v>
      </c>
      <c r="G196" s="92">
        <v>7</v>
      </c>
      <c r="H196" s="82" t="s">
        <v>439</v>
      </c>
      <c r="I196" s="64">
        <f t="shared" si="2"/>
        <v>7</v>
      </c>
    </row>
    <row r="197" spans="1:9" hidden="1" outlineLevel="2">
      <c r="A197" s="102" t="s">
        <v>441</v>
      </c>
      <c r="B197" s="90" t="s">
        <v>442</v>
      </c>
      <c r="C197" s="91">
        <v>0</v>
      </c>
      <c r="D197" s="91">
        <v>0</v>
      </c>
      <c r="E197" s="91">
        <v>10</v>
      </c>
      <c r="F197" s="91">
        <v>0</v>
      </c>
      <c r="G197" s="92">
        <v>10</v>
      </c>
      <c r="H197" s="82" t="s">
        <v>441</v>
      </c>
      <c r="I197" s="64">
        <f t="shared" si="2"/>
        <v>10</v>
      </c>
    </row>
    <row r="198" spans="1:9" hidden="1" outlineLevel="2">
      <c r="A198" s="102" t="s">
        <v>443</v>
      </c>
      <c r="B198" s="90" t="s">
        <v>444</v>
      </c>
      <c r="C198" s="91">
        <v>0</v>
      </c>
      <c r="D198" s="91">
        <v>0</v>
      </c>
      <c r="E198" s="91">
        <v>4</v>
      </c>
      <c r="F198" s="91">
        <v>0</v>
      </c>
      <c r="G198" s="92">
        <v>4</v>
      </c>
      <c r="H198" s="82" t="s">
        <v>443</v>
      </c>
      <c r="I198" s="64">
        <f t="shared" si="2"/>
        <v>4</v>
      </c>
    </row>
    <row r="199" spans="1:9" hidden="1" outlineLevel="2">
      <c r="A199" s="102" t="s">
        <v>445</v>
      </c>
      <c r="B199" s="90" t="s">
        <v>446</v>
      </c>
      <c r="C199" s="91">
        <v>0</v>
      </c>
      <c r="D199" s="91">
        <v>0</v>
      </c>
      <c r="E199" s="91">
        <v>4</v>
      </c>
      <c r="F199" s="91">
        <v>0</v>
      </c>
      <c r="G199" s="92">
        <v>4</v>
      </c>
      <c r="H199" s="82" t="s">
        <v>445</v>
      </c>
      <c r="I199" s="64">
        <f t="shared" si="2"/>
        <v>4</v>
      </c>
    </row>
    <row r="200" spans="1:9" hidden="1" outlineLevel="1" collapsed="1">
      <c r="A200" s="93" t="s">
        <v>66</v>
      </c>
      <c r="B200" s="94" t="s">
        <v>447</v>
      </c>
      <c r="C200" s="95">
        <v>0</v>
      </c>
      <c r="D200" s="95">
        <v>0</v>
      </c>
      <c r="E200" s="95">
        <v>170</v>
      </c>
      <c r="F200" s="95">
        <v>0</v>
      </c>
      <c r="G200" s="95">
        <v>170</v>
      </c>
      <c r="H200" s="93" t="s">
        <v>66</v>
      </c>
      <c r="I200" s="64">
        <f t="shared" si="2"/>
        <v>170</v>
      </c>
    </row>
    <row r="201" spans="1:9" hidden="1" outlineLevel="2">
      <c r="A201" s="102" t="s">
        <v>448</v>
      </c>
      <c r="B201" s="90" t="s">
        <v>449</v>
      </c>
      <c r="C201" s="91">
        <v>25</v>
      </c>
      <c r="D201" s="91">
        <v>0</v>
      </c>
      <c r="E201" s="91">
        <v>0</v>
      </c>
      <c r="F201" s="91">
        <v>0</v>
      </c>
      <c r="G201" s="92">
        <v>25</v>
      </c>
      <c r="H201" s="82" t="s">
        <v>448</v>
      </c>
      <c r="I201" s="64">
        <f t="shared" si="2"/>
        <v>25</v>
      </c>
    </row>
    <row r="202" spans="1:9" hidden="1" outlineLevel="2">
      <c r="A202" s="102" t="s">
        <v>450</v>
      </c>
      <c r="B202" s="90" t="s">
        <v>440</v>
      </c>
      <c r="C202" s="91">
        <v>7</v>
      </c>
      <c r="D202" s="91">
        <v>0</v>
      </c>
      <c r="E202" s="91">
        <v>0</v>
      </c>
      <c r="F202" s="91">
        <v>0</v>
      </c>
      <c r="G202" s="92">
        <v>7</v>
      </c>
      <c r="H202" s="82" t="s">
        <v>450</v>
      </c>
      <c r="I202" s="64">
        <f t="shared" si="2"/>
        <v>7</v>
      </c>
    </row>
    <row r="203" spans="1:9" hidden="1" outlineLevel="2">
      <c r="A203" s="102" t="s">
        <v>451</v>
      </c>
      <c r="B203" s="90" t="s">
        <v>452</v>
      </c>
      <c r="C203" s="91">
        <v>5</v>
      </c>
      <c r="D203" s="91">
        <v>0</v>
      </c>
      <c r="E203" s="91">
        <v>0</v>
      </c>
      <c r="F203" s="91">
        <v>0</v>
      </c>
      <c r="G203" s="92">
        <v>5</v>
      </c>
      <c r="H203" s="82" t="s">
        <v>451</v>
      </c>
      <c r="I203" s="64">
        <f t="shared" ref="I203:I240" si="3">C203+D203+E203</f>
        <v>5</v>
      </c>
    </row>
    <row r="204" spans="1:9" hidden="1" outlineLevel="2">
      <c r="A204" s="102" t="s">
        <v>453</v>
      </c>
      <c r="B204" s="90" t="s">
        <v>454</v>
      </c>
      <c r="C204" s="91">
        <v>3</v>
      </c>
      <c r="D204" s="91">
        <v>0</v>
      </c>
      <c r="E204" s="91">
        <v>0</v>
      </c>
      <c r="F204" s="91">
        <v>0</v>
      </c>
      <c r="G204" s="92">
        <v>3</v>
      </c>
      <c r="H204" s="82" t="s">
        <v>453</v>
      </c>
      <c r="I204" s="64">
        <f t="shared" si="3"/>
        <v>3</v>
      </c>
    </row>
    <row r="205" spans="1:9" hidden="1" outlineLevel="1" collapsed="1">
      <c r="A205" s="93" t="s">
        <v>67</v>
      </c>
      <c r="B205" s="94" t="s">
        <v>455</v>
      </c>
      <c r="C205" s="95">
        <v>40</v>
      </c>
      <c r="D205" s="95">
        <v>0</v>
      </c>
      <c r="E205" s="95">
        <v>0</v>
      </c>
      <c r="F205" s="95">
        <v>0</v>
      </c>
      <c r="G205" s="95">
        <v>40</v>
      </c>
      <c r="H205" s="93" t="s">
        <v>67</v>
      </c>
      <c r="I205" s="64">
        <f t="shared" si="3"/>
        <v>40</v>
      </c>
    </row>
    <row r="206" spans="1:9" hidden="1" outlineLevel="2">
      <c r="A206" s="102" t="s">
        <v>456</v>
      </c>
      <c r="B206" s="90" t="s">
        <v>457</v>
      </c>
      <c r="C206" s="91">
        <v>0</v>
      </c>
      <c r="D206" s="91">
        <v>60</v>
      </c>
      <c r="E206" s="91">
        <v>0</v>
      </c>
      <c r="F206" s="91">
        <v>0</v>
      </c>
      <c r="G206" s="92">
        <v>60</v>
      </c>
      <c r="H206" s="82" t="s">
        <v>456</v>
      </c>
      <c r="I206" s="64">
        <f t="shared" si="3"/>
        <v>60</v>
      </c>
    </row>
    <row r="207" spans="1:9" hidden="1" outlineLevel="2">
      <c r="A207" s="102" t="s">
        <v>458</v>
      </c>
      <c r="B207" s="90" t="s">
        <v>459</v>
      </c>
      <c r="C207" s="91">
        <v>0</v>
      </c>
      <c r="D207" s="91">
        <v>10</v>
      </c>
      <c r="E207" s="91">
        <v>0</v>
      </c>
      <c r="F207" s="91">
        <v>0</v>
      </c>
      <c r="G207" s="92">
        <v>10</v>
      </c>
      <c r="H207" s="82" t="s">
        <v>458</v>
      </c>
      <c r="I207" s="64">
        <f t="shared" si="3"/>
        <v>10</v>
      </c>
    </row>
    <row r="208" spans="1:9" hidden="1" outlineLevel="2">
      <c r="A208" s="102" t="s">
        <v>460</v>
      </c>
      <c r="B208" s="90" t="s">
        <v>276</v>
      </c>
      <c r="C208" s="91">
        <v>0</v>
      </c>
      <c r="D208" s="91">
        <v>10</v>
      </c>
      <c r="E208" s="91">
        <v>0</v>
      </c>
      <c r="F208" s="91">
        <v>0</v>
      </c>
      <c r="G208" s="92">
        <v>10</v>
      </c>
      <c r="H208" s="82" t="s">
        <v>460</v>
      </c>
      <c r="I208" s="64">
        <f t="shared" si="3"/>
        <v>10</v>
      </c>
    </row>
    <row r="209" spans="1:9" hidden="1" outlineLevel="2">
      <c r="A209" s="102" t="s">
        <v>461</v>
      </c>
      <c r="B209" s="90" t="s">
        <v>462</v>
      </c>
      <c r="C209" s="91">
        <v>0</v>
      </c>
      <c r="D209" s="91">
        <v>25</v>
      </c>
      <c r="E209" s="91">
        <v>0</v>
      </c>
      <c r="F209" s="91">
        <v>0</v>
      </c>
      <c r="G209" s="92">
        <v>25</v>
      </c>
      <c r="H209" s="82" t="s">
        <v>461</v>
      </c>
      <c r="I209" s="64">
        <f t="shared" si="3"/>
        <v>25</v>
      </c>
    </row>
    <row r="210" spans="1:9" hidden="1" outlineLevel="2">
      <c r="A210" s="102" t="s">
        <v>463</v>
      </c>
      <c r="B210" s="90" t="s">
        <v>464</v>
      </c>
      <c r="C210" s="91">
        <v>0</v>
      </c>
      <c r="D210" s="91">
        <v>8</v>
      </c>
      <c r="E210" s="91">
        <v>0</v>
      </c>
      <c r="F210" s="91">
        <v>0</v>
      </c>
      <c r="G210" s="92">
        <v>8</v>
      </c>
      <c r="H210" s="82" t="s">
        <v>463</v>
      </c>
      <c r="I210" s="64">
        <f t="shared" si="3"/>
        <v>8</v>
      </c>
    </row>
    <row r="211" spans="1:9" hidden="1" outlineLevel="1" collapsed="1">
      <c r="A211" s="93" t="s">
        <v>68</v>
      </c>
      <c r="B211" s="94" t="s">
        <v>465</v>
      </c>
      <c r="C211" s="95">
        <v>0</v>
      </c>
      <c r="D211" s="95">
        <v>113</v>
      </c>
      <c r="E211" s="95">
        <v>0</v>
      </c>
      <c r="F211" s="95">
        <v>0</v>
      </c>
      <c r="G211" s="95">
        <v>113</v>
      </c>
      <c r="H211" s="93" t="s">
        <v>68</v>
      </c>
      <c r="I211" s="64">
        <f t="shared" si="3"/>
        <v>113</v>
      </c>
    </row>
    <row r="212" spans="1:9" hidden="1" outlineLevel="2">
      <c r="A212" s="102" t="s">
        <v>466</v>
      </c>
      <c r="B212" s="90" t="s">
        <v>467</v>
      </c>
      <c r="C212" s="91">
        <v>40</v>
      </c>
      <c r="D212" s="91">
        <v>0</v>
      </c>
      <c r="E212" s="91">
        <v>0</v>
      </c>
      <c r="F212" s="91">
        <v>0</v>
      </c>
      <c r="G212" s="92">
        <v>40</v>
      </c>
      <c r="H212" s="82" t="s">
        <v>466</v>
      </c>
      <c r="I212" s="64">
        <f t="shared" si="3"/>
        <v>40</v>
      </c>
    </row>
    <row r="213" spans="1:9" hidden="1" outlineLevel="2">
      <c r="A213" s="102" t="s">
        <v>468</v>
      </c>
      <c r="B213" s="90" t="s">
        <v>469</v>
      </c>
      <c r="C213" s="91">
        <v>5</v>
      </c>
      <c r="D213" s="91">
        <v>0</v>
      </c>
      <c r="E213" s="91">
        <v>0</v>
      </c>
      <c r="F213" s="91">
        <v>0</v>
      </c>
      <c r="G213" s="92">
        <v>5</v>
      </c>
      <c r="H213" s="82" t="s">
        <v>468</v>
      </c>
      <c r="I213" s="64">
        <f t="shared" si="3"/>
        <v>5</v>
      </c>
    </row>
    <row r="214" spans="1:9" hidden="1" outlineLevel="2">
      <c r="A214" s="102" t="s">
        <v>470</v>
      </c>
      <c r="B214" s="90" t="s">
        <v>471</v>
      </c>
      <c r="C214" s="91">
        <v>8</v>
      </c>
      <c r="D214" s="91">
        <v>0</v>
      </c>
      <c r="E214" s="91">
        <v>0</v>
      </c>
      <c r="F214" s="91">
        <v>0</v>
      </c>
      <c r="G214" s="92">
        <v>8</v>
      </c>
      <c r="H214" s="82" t="s">
        <v>470</v>
      </c>
      <c r="I214" s="64">
        <f t="shared" si="3"/>
        <v>8</v>
      </c>
    </row>
    <row r="215" spans="1:9" hidden="1" outlineLevel="2">
      <c r="A215" s="102" t="s">
        <v>472</v>
      </c>
      <c r="B215" s="90" t="s">
        <v>473</v>
      </c>
      <c r="C215" s="91">
        <v>25</v>
      </c>
      <c r="D215" s="91">
        <v>0</v>
      </c>
      <c r="E215" s="91">
        <v>0</v>
      </c>
      <c r="F215" s="91">
        <v>0</v>
      </c>
      <c r="G215" s="92">
        <v>25</v>
      </c>
      <c r="H215" s="82" t="s">
        <v>472</v>
      </c>
      <c r="I215" s="64">
        <f t="shared" si="3"/>
        <v>25</v>
      </c>
    </row>
    <row r="216" spans="1:9" hidden="1" outlineLevel="2">
      <c r="A216" s="102" t="s">
        <v>474</v>
      </c>
      <c r="B216" s="90" t="s">
        <v>475</v>
      </c>
      <c r="C216" s="91">
        <v>4</v>
      </c>
      <c r="D216" s="91">
        <v>0</v>
      </c>
      <c r="E216" s="91">
        <v>0</v>
      </c>
      <c r="F216" s="91">
        <v>0</v>
      </c>
      <c r="G216" s="92">
        <v>4</v>
      </c>
      <c r="H216" s="82" t="s">
        <v>474</v>
      </c>
      <c r="I216" s="64">
        <f t="shared" si="3"/>
        <v>4</v>
      </c>
    </row>
    <row r="217" spans="1:9" hidden="1" outlineLevel="1" collapsed="1">
      <c r="A217" s="93" t="s">
        <v>69</v>
      </c>
      <c r="B217" s="94" t="s">
        <v>476</v>
      </c>
      <c r="C217" s="95">
        <v>82</v>
      </c>
      <c r="D217" s="95">
        <v>0</v>
      </c>
      <c r="E217" s="95">
        <v>0</v>
      </c>
      <c r="F217" s="95">
        <v>0</v>
      </c>
      <c r="G217" s="95">
        <v>82</v>
      </c>
      <c r="H217" s="93" t="s">
        <v>69</v>
      </c>
      <c r="I217" s="64">
        <f t="shared" si="3"/>
        <v>82</v>
      </c>
    </row>
    <row r="218" spans="1:9" hidden="1" outlineLevel="2">
      <c r="A218" s="102" t="s">
        <v>477</v>
      </c>
      <c r="B218" s="90" t="s">
        <v>457</v>
      </c>
      <c r="C218" s="91">
        <v>0</v>
      </c>
      <c r="D218" s="91">
        <v>0</v>
      </c>
      <c r="E218" s="91">
        <v>166</v>
      </c>
      <c r="F218" s="91">
        <v>0</v>
      </c>
      <c r="G218" s="92">
        <v>166</v>
      </c>
      <c r="H218" s="82" t="s">
        <v>477</v>
      </c>
      <c r="I218" s="64">
        <f t="shared" si="3"/>
        <v>166</v>
      </c>
    </row>
    <row r="219" spans="1:9" hidden="1" outlineLevel="2">
      <c r="A219" s="102" t="s">
        <v>478</v>
      </c>
      <c r="B219" s="90" t="s">
        <v>276</v>
      </c>
      <c r="C219" s="91">
        <v>0</v>
      </c>
      <c r="D219" s="91">
        <v>0</v>
      </c>
      <c r="E219" s="91">
        <v>10</v>
      </c>
      <c r="F219" s="91">
        <v>0</v>
      </c>
      <c r="G219" s="92">
        <v>10</v>
      </c>
      <c r="H219" s="82" t="s">
        <v>478</v>
      </c>
      <c r="I219" s="64">
        <f t="shared" si="3"/>
        <v>10</v>
      </c>
    </row>
    <row r="220" spans="1:9" hidden="1" outlineLevel="2">
      <c r="A220" s="102" t="s">
        <v>479</v>
      </c>
      <c r="B220" s="90" t="s">
        <v>480</v>
      </c>
      <c r="C220" s="91">
        <v>0</v>
      </c>
      <c r="D220" s="91">
        <v>0</v>
      </c>
      <c r="E220" s="91">
        <v>5</v>
      </c>
      <c r="F220" s="91">
        <v>0</v>
      </c>
      <c r="G220" s="92">
        <v>5</v>
      </c>
      <c r="H220" s="82" t="s">
        <v>479</v>
      </c>
      <c r="I220" s="64">
        <f t="shared" si="3"/>
        <v>5</v>
      </c>
    </row>
    <row r="221" spans="1:9" hidden="1" outlineLevel="1" collapsed="1">
      <c r="A221" s="93" t="s">
        <v>70</v>
      </c>
      <c r="B221" s="94" t="s">
        <v>481</v>
      </c>
      <c r="C221" s="95">
        <v>0</v>
      </c>
      <c r="D221" s="95">
        <v>0</v>
      </c>
      <c r="E221" s="95">
        <v>181</v>
      </c>
      <c r="F221" s="95">
        <v>0</v>
      </c>
      <c r="G221" s="95">
        <v>181</v>
      </c>
      <c r="H221" s="93" t="s">
        <v>70</v>
      </c>
      <c r="I221" s="64">
        <f t="shared" si="3"/>
        <v>181</v>
      </c>
    </row>
    <row r="222" spans="1:9" hidden="1" outlineLevel="2">
      <c r="A222" s="102" t="s">
        <v>482</v>
      </c>
      <c r="B222" s="90" t="s">
        <v>483</v>
      </c>
      <c r="C222" s="91">
        <v>0</v>
      </c>
      <c r="D222" s="91">
        <v>0</v>
      </c>
      <c r="E222" s="91">
        <v>0</v>
      </c>
      <c r="F222" s="91">
        <v>10</v>
      </c>
      <c r="G222" s="92">
        <v>10</v>
      </c>
      <c r="H222" s="82" t="s">
        <v>482</v>
      </c>
      <c r="I222" s="64">
        <f t="shared" si="3"/>
        <v>0</v>
      </c>
    </row>
    <row r="223" spans="1:9" hidden="1" outlineLevel="2">
      <c r="A223" s="102" t="s">
        <v>484</v>
      </c>
      <c r="B223" s="90" t="s">
        <v>485</v>
      </c>
      <c r="C223" s="91">
        <v>0</v>
      </c>
      <c r="D223" s="91">
        <v>0</v>
      </c>
      <c r="E223" s="91">
        <v>0</v>
      </c>
      <c r="F223" s="91">
        <v>0</v>
      </c>
      <c r="G223" s="92">
        <v>0</v>
      </c>
      <c r="H223" s="82" t="s">
        <v>484</v>
      </c>
      <c r="I223" s="64">
        <f t="shared" si="3"/>
        <v>0</v>
      </c>
    </row>
    <row r="224" spans="1:9" hidden="1" outlineLevel="2">
      <c r="A224" s="102" t="s">
        <v>486</v>
      </c>
      <c r="B224" s="90" t="s">
        <v>276</v>
      </c>
      <c r="C224" s="91">
        <v>0</v>
      </c>
      <c r="D224" s="91">
        <v>0</v>
      </c>
      <c r="E224" s="91">
        <v>0</v>
      </c>
      <c r="F224" s="91">
        <v>10</v>
      </c>
      <c r="G224" s="92">
        <v>10</v>
      </c>
      <c r="H224" s="82" t="s">
        <v>486</v>
      </c>
      <c r="I224" s="64">
        <f t="shared" si="3"/>
        <v>0</v>
      </c>
    </row>
    <row r="225" spans="1:9" hidden="1" outlineLevel="2">
      <c r="A225" s="102" t="s">
        <v>487</v>
      </c>
      <c r="B225" s="90" t="s">
        <v>488</v>
      </c>
      <c r="C225" s="91">
        <v>0</v>
      </c>
      <c r="D225" s="91">
        <v>0</v>
      </c>
      <c r="E225" s="91">
        <v>0</v>
      </c>
      <c r="F225" s="91">
        <v>30</v>
      </c>
      <c r="G225" s="92">
        <v>30</v>
      </c>
      <c r="H225" s="82" t="s">
        <v>487</v>
      </c>
      <c r="I225" s="64">
        <f t="shared" si="3"/>
        <v>0</v>
      </c>
    </row>
    <row r="226" spans="1:9" hidden="1" outlineLevel="1" collapsed="1">
      <c r="A226" s="93" t="s">
        <v>71</v>
      </c>
      <c r="B226" s="94" t="s">
        <v>489</v>
      </c>
      <c r="C226" s="95">
        <v>0</v>
      </c>
      <c r="D226" s="95">
        <v>0</v>
      </c>
      <c r="E226" s="95">
        <v>0</v>
      </c>
      <c r="F226" s="95">
        <v>50</v>
      </c>
      <c r="G226" s="95">
        <v>50</v>
      </c>
      <c r="H226" s="93" t="s">
        <v>71</v>
      </c>
      <c r="I226" s="64">
        <f t="shared" si="3"/>
        <v>0</v>
      </c>
    </row>
    <row r="227" spans="1:9" hidden="1" outlineLevel="2">
      <c r="A227" s="82" t="s">
        <v>490</v>
      </c>
      <c r="B227" s="90" t="s">
        <v>491</v>
      </c>
      <c r="C227" s="91">
        <v>0</v>
      </c>
      <c r="D227" s="91">
        <v>0</v>
      </c>
      <c r="E227" s="91">
        <v>0</v>
      </c>
      <c r="F227" s="91">
        <v>0</v>
      </c>
      <c r="G227" s="92">
        <v>0</v>
      </c>
      <c r="H227" s="82" t="s">
        <v>490</v>
      </c>
      <c r="I227" s="64">
        <f t="shared" si="3"/>
        <v>0</v>
      </c>
    </row>
    <row r="228" spans="1:9" hidden="1" outlineLevel="2">
      <c r="A228" s="82" t="s">
        <v>492</v>
      </c>
      <c r="B228" s="90" t="s">
        <v>493</v>
      </c>
      <c r="C228" s="91">
        <v>5</v>
      </c>
      <c r="D228" s="91">
        <v>5</v>
      </c>
      <c r="E228" s="91">
        <v>5</v>
      </c>
      <c r="F228" s="91">
        <v>0</v>
      </c>
      <c r="G228" s="92">
        <v>15</v>
      </c>
      <c r="H228" s="82" t="s">
        <v>492</v>
      </c>
      <c r="I228" s="64">
        <f t="shared" si="3"/>
        <v>15</v>
      </c>
    </row>
    <row r="229" spans="1:9" hidden="1" outlineLevel="1" collapsed="1">
      <c r="A229" s="93" t="s">
        <v>72</v>
      </c>
      <c r="B229" s="94" t="s">
        <v>494</v>
      </c>
      <c r="C229" s="95">
        <v>5</v>
      </c>
      <c r="D229" s="95">
        <v>5</v>
      </c>
      <c r="E229" s="95">
        <v>5</v>
      </c>
      <c r="F229" s="95">
        <v>0</v>
      </c>
      <c r="G229" s="95">
        <v>15</v>
      </c>
      <c r="H229" s="93" t="s">
        <v>72</v>
      </c>
      <c r="I229" s="64">
        <f t="shared" si="3"/>
        <v>15</v>
      </c>
    </row>
    <row r="230" spans="1:9" collapsed="1">
      <c r="A230" s="84" t="s">
        <v>24</v>
      </c>
      <c r="B230" s="96" t="s">
        <v>9</v>
      </c>
      <c r="C230" s="97">
        <v>347</v>
      </c>
      <c r="D230" s="97">
        <v>492</v>
      </c>
      <c r="E230" s="97">
        <v>878</v>
      </c>
      <c r="F230" s="97">
        <v>50</v>
      </c>
      <c r="G230" s="97">
        <v>1767</v>
      </c>
      <c r="H230" s="84" t="s">
        <v>24</v>
      </c>
      <c r="I230" s="64">
        <f t="shared" si="3"/>
        <v>1717</v>
      </c>
    </row>
    <row r="231" spans="1:9" hidden="1" outlineLevel="2">
      <c r="A231" s="82" t="s">
        <v>495</v>
      </c>
      <c r="B231" s="90" t="s">
        <v>496</v>
      </c>
      <c r="C231" s="91">
        <v>116.529</v>
      </c>
      <c r="D231" s="91">
        <v>325.5</v>
      </c>
      <c r="E231" s="91">
        <v>146.47499999999999</v>
      </c>
      <c r="F231" s="91">
        <v>0</v>
      </c>
      <c r="G231" s="92">
        <v>588.50400000000002</v>
      </c>
      <c r="H231" s="82" t="s">
        <v>495</v>
      </c>
      <c r="I231" s="64">
        <f t="shared" si="3"/>
        <v>588.50400000000002</v>
      </c>
    </row>
    <row r="232" spans="1:9" hidden="1" outlineLevel="2">
      <c r="A232" s="82" t="s">
        <v>497</v>
      </c>
      <c r="B232" s="90" t="s">
        <v>498</v>
      </c>
      <c r="C232" s="91">
        <v>180.54400000000001</v>
      </c>
      <c r="D232" s="91">
        <v>397.11</v>
      </c>
      <c r="E232" s="91">
        <v>231.322</v>
      </c>
      <c r="F232" s="91">
        <v>0</v>
      </c>
      <c r="G232" s="92">
        <v>808.976</v>
      </c>
      <c r="H232" s="82" t="s">
        <v>497</v>
      </c>
      <c r="I232" s="64">
        <f t="shared" si="3"/>
        <v>808.976</v>
      </c>
    </row>
    <row r="233" spans="1:9" hidden="1" outlineLevel="1" collapsed="1">
      <c r="A233" s="93" t="s">
        <v>73</v>
      </c>
      <c r="B233" s="94" t="s">
        <v>499</v>
      </c>
      <c r="C233" s="95">
        <v>297.07299999999998</v>
      </c>
      <c r="D233" s="95">
        <v>722.61</v>
      </c>
      <c r="E233" s="95">
        <v>377.79700000000003</v>
      </c>
      <c r="F233" s="95">
        <v>0</v>
      </c>
      <c r="G233" s="95">
        <v>1397.48</v>
      </c>
      <c r="H233" s="93" t="s">
        <v>73</v>
      </c>
      <c r="I233" s="64">
        <f t="shared" si="3"/>
        <v>1397.48</v>
      </c>
    </row>
    <row r="234" spans="1:9" hidden="1" outlineLevel="2">
      <c r="A234" s="82" t="s">
        <v>500</v>
      </c>
      <c r="B234" s="90" t="s">
        <v>501</v>
      </c>
      <c r="C234" s="91">
        <v>87.396749999999997</v>
      </c>
      <c r="D234" s="91">
        <v>244.125</v>
      </c>
      <c r="E234" s="91">
        <v>109.85625</v>
      </c>
      <c r="F234" s="91">
        <v>0</v>
      </c>
      <c r="G234" s="92">
        <v>441.37799999999999</v>
      </c>
      <c r="H234" s="82" t="s">
        <v>500</v>
      </c>
      <c r="I234" s="64">
        <f t="shared" si="3"/>
        <v>441.37799999999999</v>
      </c>
    </row>
    <row r="235" spans="1:9" hidden="1" outlineLevel="1" collapsed="1">
      <c r="A235" s="93" t="s">
        <v>74</v>
      </c>
      <c r="B235" s="94" t="s">
        <v>502</v>
      </c>
      <c r="C235" s="95">
        <v>87.396749999999997</v>
      </c>
      <c r="D235" s="95">
        <v>244.125</v>
      </c>
      <c r="E235" s="95">
        <v>109.85625</v>
      </c>
      <c r="F235" s="95">
        <v>0</v>
      </c>
      <c r="G235" s="95">
        <v>441.37799999999999</v>
      </c>
      <c r="H235" s="93" t="s">
        <v>74</v>
      </c>
      <c r="I235" s="64">
        <f t="shared" si="3"/>
        <v>441.37799999999999</v>
      </c>
    </row>
    <row r="236" spans="1:9" hidden="1" outlineLevel="2">
      <c r="A236" s="82" t="s">
        <v>503</v>
      </c>
      <c r="B236" s="90" t="s">
        <v>504</v>
      </c>
      <c r="C236" s="91">
        <v>155.37200000000001</v>
      </c>
      <c r="D236" s="91">
        <v>433.56599999999997</v>
      </c>
      <c r="E236" s="91">
        <v>195.3</v>
      </c>
      <c r="F236" s="91">
        <v>0</v>
      </c>
      <c r="G236" s="92">
        <v>784.23800000000006</v>
      </c>
      <c r="H236" s="82" t="s">
        <v>503</v>
      </c>
      <c r="I236" s="64">
        <f t="shared" si="3"/>
        <v>784.23800000000006</v>
      </c>
    </row>
    <row r="237" spans="1:9" hidden="1" outlineLevel="2">
      <c r="A237" s="82" t="s">
        <v>505</v>
      </c>
      <c r="B237" s="90" t="s">
        <v>506</v>
      </c>
      <c r="C237" s="91">
        <v>0</v>
      </c>
      <c r="D237" s="91">
        <v>0</v>
      </c>
      <c r="E237" s="91">
        <v>0</v>
      </c>
      <c r="F237" s="91">
        <v>200</v>
      </c>
      <c r="G237" s="92">
        <v>200</v>
      </c>
      <c r="H237" s="82" t="s">
        <v>505</v>
      </c>
      <c r="I237" s="64">
        <f t="shared" si="3"/>
        <v>0</v>
      </c>
    </row>
    <row r="238" spans="1:9" hidden="1" outlineLevel="1" collapsed="1">
      <c r="A238" s="93" t="s">
        <v>75</v>
      </c>
      <c r="B238" s="94" t="s">
        <v>507</v>
      </c>
      <c r="C238" s="95">
        <v>155.37200000000001</v>
      </c>
      <c r="D238" s="95">
        <v>433.56599999999997</v>
      </c>
      <c r="E238" s="95">
        <v>195.3</v>
      </c>
      <c r="F238" s="95">
        <v>200</v>
      </c>
      <c r="G238" s="95">
        <v>984.23800000000006</v>
      </c>
      <c r="H238" s="93" t="s">
        <v>75</v>
      </c>
      <c r="I238" s="64">
        <f t="shared" si="3"/>
        <v>784.23800000000006</v>
      </c>
    </row>
    <row r="239" spans="1:9" collapsed="1">
      <c r="A239" s="84" t="s">
        <v>25</v>
      </c>
      <c r="B239" s="96" t="s">
        <v>508</v>
      </c>
      <c r="C239" s="97">
        <v>539.84175000000005</v>
      </c>
      <c r="D239" s="97">
        <v>1400.3009999999999</v>
      </c>
      <c r="E239" s="97">
        <v>682.95325000000003</v>
      </c>
      <c r="F239" s="97">
        <v>200</v>
      </c>
      <c r="G239" s="97">
        <v>2823.096</v>
      </c>
      <c r="H239" s="84" t="s">
        <v>25</v>
      </c>
      <c r="I239" s="64">
        <f t="shared" si="3"/>
        <v>2623.096</v>
      </c>
    </row>
    <row r="240" spans="1:9">
      <c r="A240" s="105" t="s">
        <v>36</v>
      </c>
      <c r="B240" s="106" t="s">
        <v>29</v>
      </c>
      <c r="C240" s="107">
        <v>8824.6821969598022</v>
      </c>
      <c r="D240" s="107">
        <v>20618.23243464738</v>
      </c>
      <c r="E240" s="107">
        <v>11941.189284302245</v>
      </c>
      <c r="F240" s="107">
        <v>5498.3838397049067</v>
      </c>
      <c r="G240" s="108">
        <v>46882.487755614333</v>
      </c>
      <c r="H240" s="109" t="s">
        <v>36</v>
      </c>
      <c r="I240" s="64">
        <f t="shared" si="3"/>
        <v>41384.103915909429</v>
      </c>
    </row>
    <row r="242" spans="7:7">
      <c r="G242" s="64"/>
    </row>
  </sheetData>
  <conditionalFormatting sqref="G7 G39 G101 G46 G52:G54 G104 G111 G114 G119 G121 G126 G129 G132 G134">
    <cfRule type="expression" dxfId="3" priority="4">
      <formula>"ASS(AU6-AS6)&gt;AU6*0,05"</formula>
    </cfRule>
  </conditionalFormatting>
  <conditionalFormatting sqref="G11 G15">
    <cfRule type="expression" dxfId="2" priority="3">
      <formula>"ASS(AU6-AS6)&gt;AU6*0,05"</formula>
    </cfRule>
  </conditionalFormatting>
  <conditionalFormatting sqref="G31">
    <cfRule type="expression" dxfId="1" priority="2">
      <formula>"ASS(AU6-AS6)&gt;AU6*0,05"</formula>
    </cfRule>
  </conditionalFormatting>
  <conditionalFormatting sqref="G75 G83 G89 G94 G96">
    <cfRule type="expression" dxfId="0" priority="1">
      <formula>"ASS(AU6-AS6)&gt;AU6*0,05"</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0"/>
  <sheetViews>
    <sheetView tabSelected="1" topLeftCell="A2" zoomScale="120" zoomScaleNormal="120" zoomScalePageLayoutView="120" workbookViewId="0">
      <selection activeCell="K47" sqref="K47"/>
    </sheetView>
  </sheetViews>
  <sheetFormatPr baseColWidth="10" defaultColWidth="8.83203125" defaultRowHeight="14" x14ac:dyDescent="0"/>
  <cols>
    <col min="1" max="1" width="13.5" customWidth="1"/>
    <col min="2" max="2" width="46.1640625" customWidth="1"/>
    <col min="5" max="5" width="8.83203125" style="133"/>
    <col min="10" max="10" width="8.83203125" style="133"/>
    <col min="12" max="12" width="8.83203125" style="77"/>
    <col min="15" max="15" width="8.83203125" style="133"/>
    <col min="16" max="17" width="8.83203125" style="127"/>
    <col min="18" max="18" width="18.1640625" customWidth="1"/>
    <col min="19" max="22" width="8.83203125" customWidth="1"/>
    <col min="23" max="23" width="43.6640625" hidden="1" customWidth="1"/>
    <col min="24" max="26" width="8.83203125" style="77" hidden="1" customWidth="1"/>
    <col min="27" max="36" width="8.83203125" style="157" hidden="1" customWidth="1"/>
    <col min="37" max="37" width="0" hidden="1" customWidth="1"/>
  </cols>
  <sheetData>
    <row r="1" spans="1:36" ht="18">
      <c r="A1" s="20"/>
      <c r="B1" s="20"/>
      <c r="C1" s="204" t="s">
        <v>26</v>
      </c>
      <c r="D1" s="204"/>
      <c r="E1" s="204"/>
      <c r="F1" s="204"/>
      <c r="G1" s="119"/>
      <c r="H1" s="205" t="s">
        <v>27</v>
      </c>
      <c r="I1" s="205"/>
      <c r="J1" s="205"/>
      <c r="K1" s="205"/>
      <c r="L1" s="120"/>
      <c r="M1" s="206" t="s">
        <v>28</v>
      </c>
      <c r="N1" s="206"/>
      <c r="O1" s="206"/>
      <c r="P1" s="207"/>
      <c r="Q1" s="192"/>
      <c r="X1" s="77" t="s">
        <v>78</v>
      </c>
      <c r="Y1" s="77" t="s">
        <v>511</v>
      </c>
      <c r="Z1" s="77" t="s">
        <v>28</v>
      </c>
      <c r="AA1" s="157" t="s">
        <v>526</v>
      </c>
      <c r="AB1" s="157" t="s">
        <v>527</v>
      </c>
      <c r="AC1" s="157" t="s">
        <v>520</v>
      </c>
      <c r="AD1" s="157" t="s">
        <v>528</v>
      </c>
      <c r="AE1" s="157" t="s">
        <v>512</v>
      </c>
      <c r="AF1" s="157" t="s">
        <v>513</v>
      </c>
      <c r="AG1" s="157" t="s">
        <v>529</v>
      </c>
      <c r="AH1" s="157" t="s">
        <v>530</v>
      </c>
      <c r="AI1" s="157" t="s">
        <v>514</v>
      </c>
      <c r="AJ1" s="157" t="s">
        <v>515</v>
      </c>
    </row>
    <row r="2" spans="1:36" ht="18">
      <c r="A2" s="21" t="s">
        <v>36</v>
      </c>
      <c r="B2" s="21" t="s">
        <v>29</v>
      </c>
      <c r="C2" s="113" t="s">
        <v>30</v>
      </c>
      <c r="D2" s="114" t="s">
        <v>510</v>
      </c>
      <c r="E2" s="221" t="s">
        <v>509</v>
      </c>
      <c r="F2" s="222"/>
      <c r="G2" s="143"/>
      <c r="H2" s="115" t="s">
        <v>30</v>
      </c>
      <c r="I2" s="115" t="s">
        <v>510</v>
      </c>
      <c r="J2" s="219" t="s">
        <v>509</v>
      </c>
      <c r="K2" s="220"/>
      <c r="L2" s="142"/>
      <c r="M2" s="116" t="s">
        <v>30</v>
      </c>
      <c r="N2" s="123" t="s">
        <v>510</v>
      </c>
      <c r="O2" s="217" t="s">
        <v>509</v>
      </c>
      <c r="P2" s="218"/>
      <c r="Q2" s="183"/>
      <c r="R2" s="117"/>
      <c r="S2" s="118" t="s">
        <v>31</v>
      </c>
      <c r="T2" s="118" t="s">
        <v>510</v>
      </c>
      <c r="U2" s="118" t="s">
        <v>509</v>
      </c>
      <c r="V2" s="59"/>
      <c r="W2" s="59"/>
      <c r="X2" s="211" t="s">
        <v>516</v>
      </c>
      <c r="Y2" s="212"/>
      <c r="Z2" s="213"/>
      <c r="AA2" s="214" t="s">
        <v>518</v>
      </c>
      <c r="AB2" s="215"/>
      <c r="AC2" s="215"/>
      <c r="AD2" s="215"/>
      <c r="AE2" s="215"/>
      <c r="AF2" s="215"/>
      <c r="AG2" s="215"/>
      <c r="AH2" s="216"/>
      <c r="AI2" s="158"/>
      <c r="AJ2" s="159"/>
    </row>
    <row r="3" spans="1:36">
      <c r="A3" s="1" t="s">
        <v>10</v>
      </c>
      <c r="B3" s="110" t="s">
        <v>140</v>
      </c>
      <c r="C3" s="34">
        <v>3719.7369948017113</v>
      </c>
      <c r="D3" s="35">
        <v>173.64068235294116</v>
      </c>
      <c r="E3" s="128"/>
      <c r="F3" s="35"/>
      <c r="G3" s="171"/>
      <c r="H3" s="36">
        <v>1913.0100847531207</v>
      </c>
      <c r="I3" s="6">
        <v>281.32733505882351</v>
      </c>
      <c r="J3" s="134"/>
      <c r="K3" s="121"/>
      <c r="L3" s="174"/>
      <c r="M3" s="38">
        <v>1706.3359725670466</v>
      </c>
      <c r="N3" s="124">
        <v>800.05613552941168</v>
      </c>
      <c r="O3" s="139"/>
      <c r="P3" s="9"/>
      <c r="Q3" s="9"/>
      <c r="R3" s="65"/>
      <c r="S3" s="66">
        <v>7339.0830521218786</v>
      </c>
      <c r="T3" s="67">
        <f>N3+I3+D3</f>
        <v>1255.0241529411765</v>
      </c>
      <c r="U3" s="67">
        <f>SUM(U4:U5)</f>
        <v>999.94712453746183</v>
      </c>
      <c r="V3" s="60"/>
      <c r="W3" s="110" t="s">
        <v>140</v>
      </c>
      <c r="X3" s="160">
        <f t="shared" ref="X3:X50" si="0">G3</f>
        <v>0</v>
      </c>
      <c r="Y3" s="161">
        <f t="shared" ref="Y3:Y50" si="1">L3</f>
        <v>0</v>
      </c>
      <c r="Z3" s="162">
        <f t="shared" ref="Z3:Z50" si="2">Q3</f>
        <v>0</v>
      </c>
      <c r="AA3" s="184"/>
      <c r="AB3" s="163"/>
      <c r="AC3" s="163"/>
      <c r="AD3" s="163"/>
      <c r="AE3" s="163"/>
      <c r="AF3" s="163"/>
      <c r="AG3" s="163"/>
      <c r="AH3" s="185"/>
      <c r="AI3" s="186"/>
      <c r="AJ3" s="163">
        <f>SUM(AA3:AI3)</f>
        <v>0</v>
      </c>
    </row>
    <row r="4" spans="1:36">
      <c r="A4" s="2" t="s">
        <v>40</v>
      </c>
      <c r="B4" s="111" t="s">
        <v>124</v>
      </c>
      <c r="C4" s="41">
        <v>3719.7369948017113</v>
      </c>
      <c r="D4" s="10"/>
      <c r="E4" s="152">
        <v>0.05</v>
      </c>
      <c r="F4" s="153">
        <f>E4*C4</f>
        <v>185.98684974008557</v>
      </c>
      <c r="G4" s="172" t="s">
        <v>513</v>
      </c>
      <c r="H4" s="68">
        <v>1913.0100847531207</v>
      </c>
      <c r="I4" s="7"/>
      <c r="J4" s="154">
        <v>0.15</v>
      </c>
      <c r="K4" s="155">
        <f>J4*H4</f>
        <v>286.95151271296811</v>
      </c>
      <c r="L4" s="175" t="s">
        <v>522</v>
      </c>
      <c r="M4" s="69">
        <v>1087.1974139970503</v>
      </c>
      <c r="N4" s="125"/>
      <c r="O4" s="150">
        <v>0.2</v>
      </c>
      <c r="P4" s="151">
        <f>O4*M4</f>
        <v>217.43948279941006</v>
      </c>
      <c r="Q4" s="193" t="s">
        <v>522</v>
      </c>
      <c r="R4" s="4"/>
      <c r="S4" s="70">
        <v>6719.9444935518823</v>
      </c>
      <c r="T4" s="3">
        <f>N4+I4+D4</f>
        <v>0</v>
      </c>
      <c r="U4" s="3">
        <f>P4+K4+F4</f>
        <v>690.37784525246366</v>
      </c>
      <c r="V4" s="60"/>
      <c r="W4" s="111" t="s">
        <v>124</v>
      </c>
      <c r="X4" s="160" t="str">
        <f t="shared" si="0"/>
        <v>MI</v>
      </c>
      <c r="Y4" s="161" t="str">
        <f t="shared" si="1"/>
        <v>GE/TIFPA</v>
      </c>
      <c r="Z4" s="162" t="str">
        <f t="shared" si="2"/>
        <v>GE/TIFPA</v>
      </c>
      <c r="AA4" s="184"/>
      <c r="AB4" s="163"/>
      <c r="AC4" s="163">
        <f>K4/2+P4/2</f>
        <v>252.19549775618907</v>
      </c>
      <c r="AD4" s="163"/>
      <c r="AE4" s="163"/>
      <c r="AF4" s="163">
        <f>F4</f>
        <v>185.98684974008557</v>
      </c>
      <c r="AG4" s="163">
        <f>K4/2+P4/2</f>
        <v>252.19549775618907</v>
      </c>
      <c r="AH4" s="185"/>
      <c r="AI4" s="186"/>
      <c r="AJ4" s="163">
        <f>SUM(AA4:AI4)</f>
        <v>690.37784525246366</v>
      </c>
    </row>
    <row r="5" spans="1:36">
      <c r="A5" s="2" t="s">
        <v>41</v>
      </c>
      <c r="B5" s="111" t="s">
        <v>131</v>
      </c>
      <c r="C5" s="41">
        <v>0</v>
      </c>
      <c r="D5" s="10"/>
      <c r="E5" s="129"/>
      <c r="F5" s="10"/>
      <c r="G5" s="173"/>
      <c r="H5" s="68">
        <v>0</v>
      </c>
      <c r="I5" s="7"/>
      <c r="J5" s="135"/>
      <c r="K5" s="122"/>
      <c r="L5" s="176"/>
      <c r="M5" s="69">
        <v>619.13855856999646</v>
      </c>
      <c r="N5" s="125"/>
      <c r="O5" s="144">
        <v>0.5</v>
      </c>
      <c r="P5" s="145">
        <f>O5*M5</f>
        <v>309.56927928499823</v>
      </c>
      <c r="Q5" s="194" t="s">
        <v>522</v>
      </c>
      <c r="R5" s="4"/>
      <c r="S5" s="70">
        <v>619.13855856999646</v>
      </c>
      <c r="T5" s="3">
        <f>N5+I5+D5</f>
        <v>0</v>
      </c>
      <c r="U5" s="3">
        <f>P5+K5+F5</f>
        <v>309.56927928499823</v>
      </c>
      <c r="V5" s="60"/>
      <c r="W5" s="111" t="s">
        <v>131</v>
      </c>
      <c r="X5" s="160">
        <f t="shared" si="0"/>
        <v>0</v>
      </c>
      <c r="Y5" s="161">
        <f t="shared" si="1"/>
        <v>0</v>
      </c>
      <c r="Z5" s="162" t="str">
        <f t="shared" si="2"/>
        <v>GE/TIFPA</v>
      </c>
      <c r="AA5" s="184"/>
      <c r="AB5" s="163"/>
      <c r="AC5" s="163">
        <f>P5/2</f>
        <v>154.78463964249912</v>
      </c>
      <c r="AD5" s="163"/>
      <c r="AE5" s="163"/>
      <c r="AF5" s="163"/>
      <c r="AG5" s="163">
        <f>P5/2</f>
        <v>154.78463964249912</v>
      </c>
      <c r="AH5" s="185"/>
      <c r="AI5" s="186"/>
      <c r="AJ5" s="163">
        <f t="shared" ref="AJ5:AJ49" si="3">SUM(AA5:AI5)</f>
        <v>309.56927928499823</v>
      </c>
    </row>
    <row r="6" spans="1:36">
      <c r="A6" s="1" t="s">
        <v>11</v>
      </c>
      <c r="B6" s="110" t="s">
        <v>213</v>
      </c>
      <c r="C6" s="34">
        <v>2764.807690682429</v>
      </c>
      <c r="D6" s="8"/>
      <c r="E6" s="130"/>
      <c r="F6" s="8"/>
      <c r="G6" s="171"/>
      <c r="H6" s="36">
        <v>1520.4190809369804</v>
      </c>
      <c r="I6" s="6"/>
      <c r="J6" s="134"/>
      <c r="K6" s="121"/>
      <c r="L6" s="174"/>
      <c r="M6" s="38">
        <v>1117.4232283805909</v>
      </c>
      <c r="N6" s="124"/>
      <c r="O6" s="139"/>
      <c r="P6" s="9"/>
      <c r="Q6" s="195"/>
      <c r="R6" s="4"/>
      <c r="S6" s="66">
        <v>5402.65</v>
      </c>
      <c r="T6" s="67">
        <f>SUM(T7:T10)</f>
        <v>57.940679999999986</v>
      </c>
      <c r="U6" s="67">
        <f>SUM(U7:U10)</f>
        <v>177.59964114294917</v>
      </c>
      <c r="V6" s="60"/>
      <c r="W6" s="110" t="s">
        <v>213</v>
      </c>
      <c r="X6" s="160">
        <f t="shared" si="0"/>
        <v>0</v>
      </c>
      <c r="Y6" s="161">
        <f t="shared" si="1"/>
        <v>0</v>
      </c>
      <c r="Z6" s="162">
        <f t="shared" si="2"/>
        <v>0</v>
      </c>
      <c r="AA6" s="184"/>
      <c r="AB6" s="163"/>
      <c r="AC6" s="163"/>
      <c r="AD6" s="163"/>
      <c r="AE6" s="163"/>
      <c r="AF6" s="163"/>
      <c r="AG6" s="163"/>
      <c r="AH6" s="185"/>
      <c r="AI6" s="186"/>
      <c r="AJ6" s="163">
        <f t="shared" si="3"/>
        <v>0</v>
      </c>
    </row>
    <row r="7" spans="1:36">
      <c r="A7" s="2" t="s">
        <v>42</v>
      </c>
      <c r="B7" s="111" t="s">
        <v>169</v>
      </c>
      <c r="C7" s="41">
        <v>2151.5035056111751</v>
      </c>
      <c r="D7" s="10"/>
      <c r="E7" s="129"/>
      <c r="F7" s="10"/>
      <c r="G7" s="173"/>
      <c r="H7" s="68">
        <v>1165.2197986510819</v>
      </c>
      <c r="I7" s="7"/>
      <c r="J7" s="135"/>
      <c r="K7" s="122"/>
      <c r="L7" s="176"/>
      <c r="M7" s="69">
        <v>854.9266957377431</v>
      </c>
      <c r="N7" s="125"/>
      <c r="O7" s="140"/>
      <c r="P7" s="11"/>
      <c r="Q7" s="196"/>
      <c r="R7" s="4"/>
      <c r="S7" s="70">
        <v>4171.6499999999996</v>
      </c>
      <c r="T7" s="3">
        <f>N7+I7+D7</f>
        <v>0</v>
      </c>
      <c r="U7" s="3">
        <f>P7+K7+F7</f>
        <v>0</v>
      </c>
      <c r="V7" s="60"/>
      <c r="W7" s="111" t="s">
        <v>169</v>
      </c>
      <c r="X7" s="160">
        <f t="shared" si="0"/>
        <v>0</v>
      </c>
      <c r="Y7" s="161">
        <f t="shared" si="1"/>
        <v>0</v>
      </c>
      <c r="Z7" s="162">
        <f t="shared" si="2"/>
        <v>0</v>
      </c>
      <c r="AA7" s="184"/>
      <c r="AB7" s="163"/>
      <c r="AC7" s="163"/>
      <c r="AD7" s="163"/>
      <c r="AE7" s="163"/>
      <c r="AF7" s="163"/>
      <c r="AG7" s="163"/>
      <c r="AH7" s="185"/>
      <c r="AI7" s="186"/>
      <c r="AJ7" s="163">
        <f t="shared" si="3"/>
        <v>0</v>
      </c>
    </row>
    <row r="8" spans="1:36">
      <c r="A8" s="2" t="s">
        <v>43</v>
      </c>
      <c r="B8" s="111" t="s">
        <v>184</v>
      </c>
      <c r="C8" s="41">
        <v>365.19250012772477</v>
      </c>
      <c r="D8" s="10"/>
      <c r="E8" s="129"/>
      <c r="F8" s="10"/>
      <c r="G8" s="173"/>
      <c r="H8" s="68">
        <v>211.50371560971851</v>
      </c>
      <c r="I8" s="7"/>
      <c r="J8" s="146">
        <v>0.5</v>
      </c>
      <c r="K8" s="147">
        <f>J8*H8</f>
        <v>105.75185780485926</v>
      </c>
      <c r="L8" s="177" t="s">
        <v>520</v>
      </c>
      <c r="M8" s="69">
        <v>156.30378426255669</v>
      </c>
      <c r="N8" s="125"/>
      <c r="O8" s="140"/>
      <c r="P8" s="11"/>
      <c r="Q8" s="196"/>
      <c r="R8" s="4"/>
      <c r="S8" s="70">
        <v>733</v>
      </c>
      <c r="T8" s="3">
        <f>N8+I8+D8</f>
        <v>0</v>
      </c>
      <c r="U8" s="3">
        <f>P8+K8+F8</f>
        <v>105.75185780485926</v>
      </c>
      <c r="V8" s="60"/>
      <c r="W8" s="111" t="s">
        <v>184</v>
      </c>
      <c r="X8" s="160">
        <f t="shared" si="0"/>
        <v>0</v>
      </c>
      <c r="Y8" s="161" t="str">
        <f t="shared" si="1"/>
        <v>GE</v>
      </c>
      <c r="Z8" s="162">
        <f t="shared" si="2"/>
        <v>0</v>
      </c>
      <c r="AA8" s="184"/>
      <c r="AB8" s="163"/>
      <c r="AC8" s="163">
        <f>K8</f>
        <v>105.75185780485926</v>
      </c>
      <c r="AD8" s="163"/>
      <c r="AE8" s="163"/>
      <c r="AF8" s="163"/>
      <c r="AG8" s="163"/>
      <c r="AH8" s="185"/>
      <c r="AI8" s="186"/>
      <c r="AJ8" s="163">
        <f t="shared" si="3"/>
        <v>105.75185780485926</v>
      </c>
    </row>
    <row r="9" spans="1:36">
      <c r="A9" s="2" t="s">
        <v>44</v>
      </c>
      <c r="B9" s="111" t="s">
        <v>197</v>
      </c>
      <c r="C9" s="41">
        <v>183.84179065092829</v>
      </c>
      <c r="D9" s="10"/>
      <c r="E9" s="129"/>
      <c r="F9" s="10"/>
      <c r="G9" s="173"/>
      <c r="H9" s="68">
        <v>106.47322109138626</v>
      </c>
      <c r="I9" s="7">
        <v>43.45550999999999</v>
      </c>
      <c r="J9" s="146">
        <v>0.5</v>
      </c>
      <c r="K9" s="147">
        <f>J9*H9</f>
        <v>53.236610545693132</v>
      </c>
      <c r="L9" s="177" t="s">
        <v>520</v>
      </c>
      <c r="M9" s="69">
        <v>78.684988257685433</v>
      </c>
      <c r="N9" s="125"/>
      <c r="O9" s="140"/>
      <c r="P9" s="11"/>
      <c r="Q9" s="196"/>
      <c r="R9" s="4"/>
      <c r="S9" s="70">
        <v>369</v>
      </c>
      <c r="T9" s="3">
        <f>N9+I9+D9</f>
        <v>43.45550999999999</v>
      </c>
      <c r="U9" s="3">
        <f>P9+K9+F9</f>
        <v>53.236610545693132</v>
      </c>
      <c r="V9" s="60"/>
      <c r="W9" s="111" t="s">
        <v>197</v>
      </c>
      <c r="X9" s="160">
        <f t="shared" si="0"/>
        <v>0</v>
      </c>
      <c r="Y9" s="161" t="str">
        <f t="shared" si="1"/>
        <v>GE</v>
      </c>
      <c r="Z9" s="162">
        <f t="shared" si="2"/>
        <v>0</v>
      </c>
      <c r="AA9" s="184"/>
      <c r="AB9" s="163"/>
      <c r="AC9" s="163">
        <f>K9</f>
        <v>53.236610545693132</v>
      </c>
      <c r="AD9" s="163"/>
      <c r="AE9" s="163"/>
      <c r="AF9" s="163"/>
      <c r="AG9" s="163"/>
      <c r="AH9" s="185"/>
      <c r="AI9" s="187"/>
      <c r="AJ9" s="163">
        <f t="shared" si="3"/>
        <v>53.236610545693132</v>
      </c>
    </row>
    <row r="10" spans="1:36">
      <c r="A10" s="2" t="s">
        <v>45</v>
      </c>
      <c r="B10" s="111" t="s">
        <v>208</v>
      </c>
      <c r="C10" s="41">
        <v>64.269894292600938</v>
      </c>
      <c r="D10" s="10"/>
      <c r="E10" s="129"/>
      <c r="F10" s="10"/>
      <c r="G10" s="173"/>
      <c r="H10" s="68">
        <v>37.222345584793572</v>
      </c>
      <c r="I10" s="7">
        <v>14.485169999999998</v>
      </c>
      <c r="J10" s="146">
        <v>0.5</v>
      </c>
      <c r="K10" s="147">
        <f>J10*H10</f>
        <v>18.611172792396786</v>
      </c>
      <c r="L10" s="177" t="s">
        <v>520</v>
      </c>
      <c r="M10" s="69">
        <v>27.507760122605475</v>
      </c>
      <c r="N10" s="125"/>
      <c r="O10" s="140"/>
      <c r="P10" s="11"/>
      <c r="Q10" s="196"/>
      <c r="R10" s="4"/>
      <c r="S10" s="70">
        <v>129</v>
      </c>
      <c r="T10" s="3">
        <f>N10+I10+D10</f>
        <v>14.485169999999998</v>
      </c>
      <c r="U10" s="3">
        <f>P10+K10+F10</f>
        <v>18.611172792396786</v>
      </c>
      <c r="V10" s="60"/>
      <c r="W10" s="111" t="s">
        <v>208</v>
      </c>
      <c r="X10" s="160">
        <f t="shared" si="0"/>
        <v>0</v>
      </c>
      <c r="Y10" s="161" t="str">
        <f t="shared" si="1"/>
        <v>GE</v>
      </c>
      <c r="Z10" s="162">
        <f t="shared" si="2"/>
        <v>0</v>
      </c>
      <c r="AA10" s="184"/>
      <c r="AB10" s="163"/>
      <c r="AC10" s="163">
        <f>K10</f>
        <v>18.611172792396786</v>
      </c>
      <c r="AD10" s="163"/>
      <c r="AE10" s="163"/>
      <c r="AF10" s="163"/>
      <c r="AG10" s="163"/>
      <c r="AH10" s="185"/>
      <c r="AI10" s="187"/>
      <c r="AJ10" s="163">
        <f t="shared" si="3"/>
        <v>18.611172792396786</v>
      </c>
    </row>
    <row r="11" spans="1:36">
      <c r="A11" s="1" t="s">
        <v>12</v>
      </c>
      <c r="B11" s="110" t="s">
        <v>0</v>
      </c>
      <c r="C11" s="34">
        <v>6390.2459629531559</v>
      </c>
      <c r="D11" s="8"/>
      <c r="E11" s="130"/>
      <c r="F11" s="8"/>
      <c r="G11" s="171"/>
      <c r="H11" s="36">
        <v>3175.9921842469889</v>
      </c>
      <c r="I11" s="6"/>
      <c r="J11" s="134"/>
      <c r="K11" s="121"/>
      <c r="L11" s="174"/>
      <c r="M11" s="38">
        <v>2759.0100177998565</v>
      </c>
      <c r="N11" s="124"/>
      <c r="O11" s="139"/>
      <c r="P11" s="9"/>
      <c r="Q11" s="195"/>
      <c r="R11" s="4"/>
      <c r="S11" s="66">
        <v>12325.248165000003</v>
      </c>
      <c r="T11" s="67">
        <f>SUM(T12:T16)</f>
        <v>1571.3155717647057</v>
      </c>
      <c r="U11" s="67">
        <f>SUM(U12:U16)</f>
        <v>1218.9507739896683</v>
      </c>
      <c r="V11" s="60"/>
      <c r="W11" s="110" t="s">
        <v>0</v>
      </c>
      <c r="X11" s="160">
        <f t="shared" si="0"/>
        <v>0</v>
      </c>
      <c r="Y11" s="161">
        <f t="shared" si="1"/>
        <v>0</v>
      </c>
      <c r="Z11" s="162">
        <f t="shared" si="2"/>
        <v>0</v>
      </c>
      <c r="AA11" s="184"/>
      <c r="AB11" s="163"/>
      <c r="AC11" s="163"/>
      <c r="AD11" s="163"/>
      <c r="AE11" s="163"/>
      <c r="AF11" s="163"/>
      <c r="AG11" s="163"/>
      <c r="AH11" s="185"/>
      <c r="AI11" s="186"/>
      <c r="AJ11" s="163">
        <f t="shared" si="3"/>
        <v>0</v>
      </c>
    </row>
    <row r="12" spans="1:36">
      <c r="A12" s="2" t="s">
        <v>13</v>
      </c>
      <c r="B12" s="111" t="s">
        <v>252</v>
      </c>
      <c r="C12" s="41">
        <v>5199.2953244852524</v>
      </c>
      <c r="D12" s="10"/>
      <c r="E12" s="129"/>
      <c r="F12" s="10"/>
      <c r="G12" s="173"/>
      <c r="H12" s="68">
        <v>2642.4649432966476</v>
      </c>
      <c r="I12" s="7">
        <v>758.31653816470589</v>
      </c>
      <c r="J12" s="154">
        <v>0.15</v>
      </c>
      <c r="K12" s="155">
        <f>J12*H12</f>
        <v>396.36974149449713</v>
      </c>
      <c r="L12" s="175" t="s">
        <v>513</v>
      </c>
      <c r="M12" s="69">
        <v>2190.7997322181</v>
      </c>
      <c r="N12" s="125">
        <v>603.21907124705876</v>
      </c>
      <c r="O12" s="148">
        <v>0.28499999999999998</v>
      </c>
      <c r="P12" s="149">
        <f>O12*M12</f>
        <v>624.37792368215844</v>
      </c>
      <c r="Q12" s="197" t="s">
        <v>513</v>
      </c>
      <c r="R12" s="4" t="s">
        <v>536</v>
      </c>
      <c r="S12" s="70">
        <v>10032.560000000001</v>
      </c>
      <c r="T12" s="3">
        <f>N12+I12+D12</f>
        <v>1361.5356094117647</v>
      </c>
      <c r="U12" s="3">
        <f>P12+K12+F12</f>
        <v>1020.7476651766556</v>
      </c>
      <c r="V12" s="60"/>
      <c r="W12" s="111" t="s">
        <v>252</v>
      </c>
      <c r="X12" s="160">
        <f t="shared" si="0"/>
        <v>0</v>
      </c>
      <c r="Y12" s="161" t="str">
        <f t="shared" si="1"/>
        <v>MI</v>
      </c>
      <c r="Z12" s="162" t="str">
        <f t="shared" si="2"/>
        <v>MI</v>
      </c>
      <c r="AA12" s="184"/>
      <c r="AB12" s="163"/>
      <c r="AC12" s="163"/>
      <c r="AD12" s="163"/>
      <c r="AE12" s="163"/>
      <c r="AF12" s="163">
        <f>K12+P12</f>
        <v>1020.7476651766556</v>
      </c>
      <c r="AG12" s="163"/>
      <c r="AH12" s="185"/>
      <c r="AI12" s="187"/>
      <c r="AJ12" s="163">
        <f t="shared" si="3"/>
        <v>1020.7476651766556</v>
      </c>
    </row>
    <row r="13" spans="1:36">
      <c r="A13" s="2" t="s">
        <v>14</v>
      </c>
      <c r="B13" s="111" t="s">
        <v>1</v>
      </c>
      <c r="C13" s="41">
        <v>634.33656999999994</v>
      </c>
      <c r="D13" s="10">
        <v>30.7171764705882</v>
      </c>
      <c r="E13" s="152">
        <v>0.05</v>
      </c>
      <c r="F13" s="153">
        <f>E13*C13</f>
        <v>31.716828499999998</v>
      </c>
      <c r="G13" s="172" t="s">
        <v>513</v>
      </c>
      <c r="H13" s="68">
        <v>247.52647499999998</v>
      </c>
      <c r="I13" s="7">
        <v>66.562785882352927</v>
      </c>
      <c r="J13" s="154">
        <v>0.15</v>
      </c>
      <c r="K13" s="155">
        <f>J13*H13</f>
        <v>37.128971249999992</v>
      </c>
      <c r="L13" s="175" t="s">
        <v>520</v>
      </c>
      <c r="M13" s="69">
        <v>344.40287000000001</v>
      </c>
      <c r="N13" s="125"/>
      <c r="O13" s="140"/>
      <c r="P13" s="11"/>
      <c r="Q13" s="196"/>
      <c r="R13" s="4"/>
      <c r="S13" s="70">
        <v>1226.2659149999999</v>
      </c>
      <c r="T13" s="3">
        <f>N13+I13+D13</f>
        <v>97.279962352941126</v>
      </c>
      <c r="U13" s="3">
        <f>P13+K13+F13</f>
        <v>68.845799749999998</v>
      </c>
      <c r="V13" s="60"/>
      <c r="W13" s="111" t="s">
        <v>1</v>
      </c>
      <c r="X13" s="160" t="str">
        <f t="shared" si="0"/>
        <v>MI</v>
      </c>
      <c r="Y13" s="161" t="str">
        <f t="shared" si="1"/>
        <v>GE</v>
      </c>
      <c r="Z13" s="162">
        <f t="shared" si="2"/>
        <v>0</v>
      </c>
      <c r="AA13" s="184"/>
      <c r="AB13" s="163"/>
      <c r="AC13" s="163">
        <f>K13</f>
        <v>37.128971249999992</v>
      </c>
      <c r="AD13" s="163"/>
      <c r="AE13" s="163"/>
      <c r="AF13" s="163">
        <f>F13</f>
        <v>31.716828499999998</v>
      </c>
      <c r="AG13" s="163"/>
      <c r="AH13" s="185"/>
      <c r="AI13" s="186"/>
      <c r="AJ13" s="163">
        <f t="shared" si="3"/>
        <v>68.845799749999998</v>
      </c>
    </row>
    <row r="14" spans="1:36">
      <c r="A14" s="2" t="s">
        <v>15</v>
      </c>
      <c r="B14" s="111" t="s">
        <v>277</v>
      </c>
      <c r="C14" s="41">
        <v>284.6412822708574</v>
      </c>
      <c r="D14" s="10">
        <v>13.5</v>
      </c>
      <c r="E14" s="152">
        <v>0.05</v>
      </c>
      <c r="F14" s="153">
        <f>E14*C14</f>
        <v>14.23206411354287</v>
      </c>
      <c r="G14" s="172" t="s">
        <v>513</v>
      </c>
      <c r="H14" s="68">
        <v>150.9088993388128</v>
      </c>
      <c r="I14" s="7">
        <v>31.2</v>
      </c>
      <c r="J14" s="154">
        <v>0.15</v>
      </c>
      <c r="K14" s="155">
        <f>J14*H14</f>
        <v>22.636334900821918</v>
      </c>
      <c r="L14" s="175" t="s">
        <v>521</v>
      </c>
      <c r="M14" s="69">
        <v>116.27906839032974</v>
      </c>
      <c r="N14" s="125">
        <v>22.8</v>
      </c>
      <c r="O14" s="148">
        <v>0.28499999999999998</v>
      </c>
      <c r="P14" s="149">
        <f>O14*M14</f>
        <v>33.139534491243971</v>
      </c>
      <c r="Q14" s="197" t="s">
        <v>521</v>
      </c>
      <c r="R14" s="4" t="s">
        <v>536</v>
      </c>
      <c r="S14" s="70">
        <v>551.82925</v>
      </c>
      <c r="T14" s="3">
        <f>N14+I14+D14</f>
        <v>67.5</v>
      </c>
      <c r="U14" s="3">
        <f>P14+K14+F14</f>
        <v>70.007933505608761</v>
      </c>
      <c r="V14" s="60"/>
      <c r="W14" s="111" t="s">
        <v>277</v>
      </c>
      <c r="X14" s="160" t="str">
        <f t="shared" si="0"/>
        <v>MI</v>
      </c>
      <c r="Y14" s="161" t="str">
        <f t="shared" si="1"/>
        <v>GE/MI</v>
      </c>
      <c r="Z14" s="162" t="str">
        <f t="shared" si="2"/>
        <v>GE/MI</v>
      </c>
      <c r="AA14" s="184"/>
      <c r="AB14" s="163"/>
      <c r="AC14" s="163">
        <f>K14/2+P14/2</f>
        <v>27.887934696032943</v>
      </c>
      <c r="AD14" s="163"/>
      <c r="AE14" s="163"/>
      <c r="AF14" s="163">
        <f>F14+K14/2+P14/2</f>
        <v>42.119998809575819</v>
      </c>
      <c r="AG14" s="163"/>
      <c r="AH14" s="185"/>
      <c r="AI14" s="186"/>
      <c r="AJ14" s="163">
        <f t="shared" si="3"/>
        <v>70.007933505608761</v>
      </c>
    </row>
    <row r="15" spans="1:36">
      <c r="A15" s="2" t="s">
        <v>46</v>
      </c>
      <c r="B15" s="111" t="s">
        <v>286</v>
      </c>
      <c r="C15" s="41">
        <v>252.04413680399119</v>
      </c>
      <c r="D15" s="10">
        <v>9</v>
      </c>
      <c r="E15" s="152">
        <v>0.05</v>
      </c>
      <c r="F15" s="153">
        <f>E15*C15</f>
        <v>12.60220684019956</v>
      </c>
      <c r="G15" s="172" t="s">
        <v>523</v>
      </c>
      <c r="H15" s="68">
        <v>123.55005402709612</v>
      </c>
      <c r="I15" s="7">
        <v>20.8</v>
      </c>
      <c r="J15" s="154">
        <v>0.15</v>
      </c>
      <c r="K15" s="155">
        <f>J15*H15</f>
        <v>18.532508104064419</v>
      </c>
      <c r="L15" s="175" t="s">
        <v>523</v>
      </c>
      <c r="M15" s="69">
        <v>98.998809168912658</v>
      </c>
      <c r="N15" s="125">
        <v>15.200000000000001</v>
      </c>
      <c r="O15" s="148">
        <v>0.28499999999999998</v>
      </c>
      <c r="P15" s="149">
        <f>O15*M15</f>
        <v>28.214660613140104</v>
      </c>
      <c r="Q15" s="197" t="s">
        <v>524</v>
      </c>
      <c r="R15" s="4" t="s">
        <v>536</v>
      </c>
      <c r="S15" s="70">
        <v>474.59300000000002</v>
      </c>
      <c r="T15" s="3">
        <f>N15+I15+D15</f>
        <v>45</v>
      </c>
      <c r="U15" s="3">
        <f>P15+K15+F15</f>
        <v>59.349375557404088</v>
      </c>
      <c r="V15" s="60"/>
      <c r="W15" s="111" t="s">
        <v>286</v>
      </c>
      <c r="X15" s="160" t="str">
        <f t="shared" si="0"/>
        <v>BO/TIFPA/UD</v>
      </c>
      <c r="Y15" s="161" t="str">
        <f t="shared" si="1"/>
        <v>BO/TIFPA/UD</v>
      </c>
      <c r="Z15" s="162" t="str">
        <f t="shared" si="2"/>
        <v>BO/TiFPA/UD</v>
      </c>
      <c r="AA15" s="184">
        <f>(F15+K15+P15)/3</f>
        <v>19.783125185801364</v>
      </c>
      <c r="AB15" s="163"/>
      <c r="AC15" s="163"/>
      <c r="AD15" s="163"/>
      <c r="AE15" s="163"/>
      <c r="AF15" s="163"/>
      <c r="AG15" s="163">
        <f>(F15+K15+P15)/3</f>
        <v>19.783125185801364</v>
      </c>
      <c r="AH15" s="185">
        <f>(F15+K15+P15)/3</f>
        <v>19.783125185801364</v>
      </c>
      <c r="AI15" s="186"/>
      <c r="AJ15" s="163">
        <f t="shared" si="3"/>
        <v>59.349375557404088</v>
      </c>
    </row>
    <row r="16" spans="1:36">
      <c r="A16" s="2" t="s">
        <v>47</v>
      </c>
      <c r="B16" s="111" t="s">
        <v>289</v>
      </c>
      <c r="C16" s="41">
        <v>19.928649393054556</v>
      </c>
      <c r="D16" s="10"/>
      <c r="E16" s="129"/>
      <c r="F16" s="10"/>
      <c r="G16" s="173"/>
      <c r="H16" s="68">
        <v>11.541812584432114</v>
      </c>
      <c r="I16" s="7"/>
      <c r="J16" s="135"/>
      <c r="K16" s="122"/>
      <c r="L16" s="176"/>
      <c r="M16" s="69">
        <v>8.529538022513325</v>
      </c>
      <c r="N16" s="125"/>
      <c r="O16" s="140"/>
      <c r="P16" s="11"/>
      <c r="Q16" s="196"/>
      <c r="R16" s="4"/>
      <c r="S16" s="70">
        <v>40</v>
      </c>
      <c r="T16" s="3">
        <f>N16+I16+D16</f>
        <v>0</v>
      </c>
      <c r="U16" s="3">
        <f>P16+K16+F16</f>
        <v>0</v>
      </c>
      <c r="V16" s="60"/>
      <c r="W16" s="111" t="s">
        <v>289</v>
      </c>
      <c r="X16" s="160">
        <f t="shared" si="0"/>
        <v>0</v>
      </c>
      <c r="Y16" s="161">
        <f t="shared" si="1"/>
        <v>0</v>
      </c>
      <c r="Z16" s="162">
        <f t="shared" si="2"/>
        <v>0</v>
      </c>
      <c r="AA16" s="184"/>
      <c r="AB16" s="163"/>
      <c r="AC16" s="163"/>
      <c r="AD16" s="163"/>
      <c r="AE16" s="163"/>
      <c r="AF16" s="163"/>
      <c r="AG16" s="163"/>
      <c r="AH16" s="185"/>
      <c r="AI16" s="186"/>
      <c r="AJ16" s="163">
        <f t="shared" si="3"/>
        <v>0</v>
      </c>
    </row>
    <row r="17" spans="1:36">
      <c r="A17" s="1" t="s">
        <v>16</v>
      </c>
      <c r="B17" s="110" t="s">
        <v>2</v>
      </c>
      <c r="C17" s="34">
        <v>5143.2036638353411</v>
      </c>
      <c r="D17" s="8"/>
      <c r="E17" s="130"/>
      <c r="F17" s="8"/>
      <c r="G17" s="8"/>
      <c r="H17" s="36">
        <v>2435.5932935363599</v>
      </c>
      <c r="I17" s="6"/>
      <c r="J17" s="134"/>
      <c r="K17" s="121"/>
      <c r="L17" s="174"/>
      <c r="M17" s="38">
        <v>2036.1715811207616</v>
      </c>
      <c r="N17" s="124"/>
      <c r="O17" s="139"/>
      <c r="P17" s="9"/>
      <c r="Q17" s="195"/>
      <c r="R17" s="4"/>
      <c r="S17" s="66">
        <v>9614.9685384924651</v>
      </c>
      <c r="T17" s="67">
        <f>SUM(T18:T27)</f>
        <v>424.89832000000001</v>
      </c>
      <c r="U17" s="67">
        <f>SUM(U18:U27)</f>
        <v>602.64455291066133</v>
      </c>
      <c r="V17" s="60"/>
      <c r="W17" s="110" t="s">
        <v>2</v>
      </c>
      <c r="X17" s="160">
        <f t="shared" si="0"/>
        <v>0</v>
      </c>
      <c r="Y17" s="161">
        <f t="shared" si="1"/>
        <v>0</v>
      </c>
      <c r="Z17" s="162">
        <f t="shared" si="2"/>
        <v>0</v>
      </c>
      <c r="AA17" s="184"/>
      <c r="AB17" s="163"/>
      <c r="AC17" s="163"/>
      <c r="AD17" s="163"/>
      <c r="AE17" s="163"/>
      <c r="AF17" s="163"/>
      <c r="AG17" s="163"/>
      <c r="AH17" s="185"/>
      <c r="AI17" s="186"/>
      <c r="AJ17" s="163">
        <f t="shared" si="3"/>
        <v>0</v>
      </c>
    </row>
    <row r="18" spans="1:36">
      <c r="A18" s="2" t="s">
        <v>48</v>
      </c>
      <c r="B18" s="111" t="s">
        <v>296</v>
      </c>
      <c r="C18" s="41">
        <v>684.26959999999997</v>
      </c>
      <c r="D18" s="10"/>
      <c r="E18" s="129"/>
      <c r="F18" s="10"/>
      <c r="G18" s="10"/>
      <c r="H18" s="68">
        <v>216.33919999999998</v>
      </c>
      <c r="I18" s="7">
        <v>140.02330999999998</v>
      </c>
      <c r="J18" s="146">
        <v>0.5</v>
      </c>
      <c r="K18" s="147">
        <f>J18*H18</f>
        <v>108.16959999999999</v>
      </c>
      <c r="L18" s="177" t="s">
        <v>520</v>
      </c>
      <c r="M18" s="69">
        <v>219.6864359798995</v>
      </c>
      <c r="N18" s="125"/>
      <c r="O18" s="140"/>
      <c r="P18" s="11"/>
      <c r="Q18" s="11"/>
      <c r="R18" s="4"/>
      <c r="S18" s="70">
        <v>1120.2952359798994</v>
      </c>
      <c r="T18" s="3">
        <f t="shared" ref="T18:T27" si="4">N18+I18+D18</f>
        <v>140.02330999999998</v>
      </c>
      <c r="U18" s="3">
        <f t="shared" ref="U18:U27" si="5">P18+K18+F18</f>
        <v>108.16959999999999</v>
      </c>
      <c r="V18" s="60"/>
      <c r="W18" s="111" t="s">
        <v>296</v>
      </c>
      <c r="X18" s="160">
        <f t="shared" si="0"/>
        <v>0</v>
      </c>
      <c r="Y18" s="161" t="str">
        <f t="shared" si="1"/>
        <v>GE</v>
      </c>
      <c r="Z18" s="162">
        <f t="shared" si="2"/>
        <v>0</v>
      </c>
      <c r="AA18" s="184"/>
      <c r="AB18" s="163"/>
      <c r="AC18" s="163">
        <f>K18</f>
        <v>108.16959999999999</v>
      </c>
      <c r="AD18" s="163"/>
      <c r="AE18" s="163"/>
      <c r="AF18" s="163"/>
      <c r="AG18" s="163"/>
      <c r="AH18" s="185"/>
      <c r="AI18" s="186"/>
      <c r="AJ18" s="163">
        <f t="shared" si="3"/>
        <v>108.16959999999999</v>
      </c>
    </row>
    <row r="19" spans="1:36">
      <c r="A19" s="2" t="s">
        <v>49</v>
      </c>
      <c r="B19" s="111" t="s">
        <v>301</v>
      </c>
      <c r="C19" s="41">
        <v>74.7</v>
      </c>
      <c r="D19" s="10"/>
      <c r="E19" s="129"/>
      <c r="F19" s="10"/>
      <c r="G19" s="10"/>
      <c r="H19" s="68">
        <v>33.6</v>
      </c>
      <c r="I19" s="7">
        <v>19.313559999999999</v>
      </c>
      <c r="J19" s="146">
        <v>0.5</v>
      </c>
      <c r="K19" s="147">
        <f>J19*H19</f>
        <v>16.8</v>
      </c>
      <c r="L19" s="177" t="s">
        <v>520</v>
      </c>
      <c r="M19" s="69">
        <v>41.4</v>
      </c>
      <c r="N19" s="125"/>
      <c r="O19" s="140"/>
      <c r="P19" s="11"/>
      <c r="Q19" s="11"/>
      <c r="R19" s="4"/>
      <c r="S19" s="70">
        <v>149.69999999999999</v>
      </c>
      <c r="T19" s="3">
        <f t="shared" si="4"/>
        <v>19.313559999999999</v>
      </c>
      <c r="U19" s="3">
        <f t="shared" si="5"/>
        <v>16.8</v>
      </c>
      <c r="V19" s="60"/>
      <c r="W19" s="111" t="s">
        <v>301</v>
      </c>
      <c r="X19" s="160">
        <f t="shared" si="0"/>
        <v>0</v>
      </c>
      <c r="Y19" s="161" t="str">
        <f t="shared" si="1"/>
        <v>GE</v>
      </c>
      <c r="Z19" s="162">
        <f t="shared" si="2"/>
        <v>0</v>
      </c>
      <c r="AA19" s="184"/>
      <c r="AB19" s="163"/>
      <c r="AC19" s="163">
        <f>K19</f>
        <v>16.8</v>
      </c>
      <c r="AD19" s="163"/>
      <c r="AE19" s="163"/>
      <c r="AF19" s="163"/>
      <c r="AG19" s="163"/>
      <c r="AH19" s="185"/>
      <c r="AI19" s="186"/>
      <c r="AJ19" s="163">
        <f t="shared" si="3"/>
        <v>16.8</v>
      </c>
    </row>
    <row r="20" spans="1:36">
      <c r="A20" s="2" t="s">
        <v>50</v>
      </c>
      <c r="B20" s="111" t="s">
        <v>314</v>
      </c>
      <c r="C20" s="41">
        <v>1807.7406966799267</v>
      </c>
      <c r="D20" s="10"/>
      <c r="E20" s="129"/>
      <c r="F20" s="10"/>
      <c r="G20" s="10"/>
      <c r="H20" s="68">
        <v>835.34990582132264</v>
      </c>
      <c r="I20" s="7">
        <v>255.90466999999998</v>
      </c>
      <c r="J20" s="146">
        <v>0.5</v>
      </c>
      <c r="K20" s="147">
        <f>J20*H20</f>
        <v>417.67495291066132</v>
      </c>
      <c r="L20" s="177" t="s">
        <v>513</v>
      </c>
      <c r="M20" s="69">
        <v>724.81340001131321</v>
      </c>
      <c r="N20" s="125"/>
      <c r="O20" s="140"/>
      <c r="P20" s="11"/>
      <c r="Q20" s="11"/>
      <c r="R20" s="4"/>
      <c r="S20" s="70">
        <v>3367.9040025125632</v>
      </c>
      <c r="T20" s="3">
        <f t="shared" si="4"/>
        <v>255.90466999999998</v>
      </c>
      <c r="U20" s="3">
        <f t="shared" si="5"/>
        <v>417.67495291066132</v>
      </c>
      <c r="V20" s="60"/>
      <c r="W20" s="111" t="s">
        <v>314</v>
      </c>
      <c r="X20" s="160">
        <f t="shared" si="0"/>
        <v>0</v>
      </c>
      <c r="Y20" s="161" t="str">
        <f t="shared" si="1"/>
        <v>MI</v>
      </c>
      <c r="Z20" s="162">
        <f t="shared" si="2"/>
        <v>0</v>
      </c>
      <c r="AA20" s="184"/>
      <c r="AB20" s="163"/>
      <c r="AC20" s="163"/>
      <c r="AD20" s="163"/>
      <c r="AE20" s="163"/>
      <c r="AF20" s="163">
        <f>32</f>
        <v>32</v>
      </c>
      <c r="AG20" s="163"/>
      <c r="AH20" s="185"/>
      <c r="AI20" s="186"/>
      <c r="AJ20" s="163">
        <f t="shared" si="3"/>
        <v>32</v>
      </c>
    </row>
    <row r="21" spans="1:36">
      <c r="A21" s="2" t="s">
        <v>51</v>
      </c>
      <c r="B21" s="112" t="s">
        <v>319</v>
      </c>
      <c r="C21" s="41">
        <v>29.892974089581834</v>
      </c>
      <c r="D21" s="10"/>
      <c r="E21" s="198">
        <v>1</v>
      </c>
      <c r="F21" s="199">
        <f>E21*C21</f>
        <v>29.892974089581834</v>
      </c>
      <c r="G21" s="199" t="s">
        <v>512</v>
      </c>
      <c r="H21" s="68">
        <v>17.312718876648173</v>
      </c>
      <c r="I21" s="7">
        <v>9.6567799999999995</v>
      </c>
      <c r="J21" s="146">
        <v>1</v>
      </c>
      <c r="K21" s="147">
        <f>J21*H21</f>
        <v>17.312718876648173</v>
      </c>
      <c r="L21" s="177" t="s">
        <v>512</v>
      </c>
      <c r="M21" s="69">
        <v>12.794307033769989</v>
      </c>
      <c r="N21" s="125"/>
      <c r="O21" s="144">
        <v>1</v>
      </c>
      <c r="P21" s="145">
        <f>O21*M21</f>
        <v>12.794307033769989</v>
      </c>
      <c r="Q21" s="145" t="s">
        <v>512</v>
      </c>
      <c r="R21" s="4"/>
      <c r="S21" s="70">
        <v>60</v>
      </c>
      <c r="T21" s="3">
        <f t="shared" si="4"/>
        <v>9.6567799999999995</v>
      </c>
      <c r="U21" s="3">
        <f t="shared" si="5"/>
        <v>60</v>
      </c>
      <c r="V21" s="60"/>
      <c r="W21" s="112" t="s">
        <v>319</v>
      </c>
      <c r="X21" s="160" t="str">
        <f t="shared" si="0"/>
        <v>LNF</v>
      </c>
      <c r="Y21" s="161" t="str">
        <f t="shared" si="1"/>
        <v>LNF</v>
      </c>
      <c r="Z21" s="162" t="str">
        <f t="shared" si="2"/>
        <v>LNF</v>
      </c>
      <c r="AA21" s="184"/>
      <c r="AB21" s="163"/>
      <c r="AC21" s="163"/>
      <c r="AD21" s="163"/>
      <c r="AE21" s="163">
        <f>K21</f>
        <v>17.312718876648173</v>
      </c>
      <c r="AF21" s="163"/>
      <c r="AG21" s="163"/>
      <c r="AH21" s="185"/>
      <c r="AI21" s="186"/>
      <c r="AJ21" s="163">
        <f t="shared" si="3"/>
        <v>17.312718876648173</v>
      </c>
    </row>
    <row r="22" spans="1:36">
      <c r="A22" s="2" t="s">
        <v>52</v>
      </c>
      <c r="B22" s="112" t="s">
        <v>328</v>
      </c>
      <c r="C22" s="41">
        <v>421.12</v>
      </c>
      <c r="D22" s="10"/>
      <c r="E22" s="129"/>
      <c r="F22" s="10"/>
      <c r="G22" s="10"/>
      <c r="H22" s="68">
        <v>245.16000000000003</v>
      </c>
      <c r="I22" s="7"/>
      <c r="J22" s="135"/>
      <c r="K22" s="122"/>
      <c r="L22" s="176"/>
      <c r="M22" s="69">
        <v>191.35999999999999</v>
      </c>
      <c r="N22" s="125"/>
      <c r="O22" s="140"/>
      <c r="P22" s="11"/>
      <c r="Q22" s="11"/>
      <c r="R22" s="4"/>
      <c r="S22" s="70">
        <v>857.6400000000001</v>
      </c>
      <c r="T22" s="3">
        <f t="shared" si="4"/>
        <v>0</v>
      </c>
      <c r="U22" s="3">
        <f t="shared" si="5"/>
        <v>0</v>
      </c>
      <c r="V22" s="60"/>
      <c r="W22" s="112" t="s">
        <v>328</v>
      </c>
      <c r="X22" s="160">
        <f t="shared" si="0"/>
        <v>0</v>
      </c>
      <c r="Y22" s="161">
        <f t="shared" si="1"/>
        <v>0</v>
      </c>
      <c r="Z22" s="162">
        <f t="shared" si="2"/>
        <v>0</v>
      </c>
      <c r="AA22" s="184"/>
      <c r="AB22" s="163"/>
      <c r="AC22" s="163"/>
      <c r="AD22" s="163"/>
      <c r="AE22" s="163"/>
      <c r="AF22" s="163"/>
      <c r="AG22" s="163"/>
      <c r="AH22" s="185"/>
      <c r="AI22" s="186"/>
      <c r="AJ22" s="163">
        <f t="shared" si="3"/>
        <v>0</v>
      </c>
    </row>
    <row r="23" spans="1:36">
      <c r="A23" s="2" t="s">
        <v>53</v>
      </c>
      <c r="B23" s="112" t="s">
        <v>331</v>
      </c>
      <c r="C23" s="41">
        <v>154.74098037472038</v>
      </c>
      <c r="D23" s="10"/>
      <c r="E23" s="129"/>
      <c r="F23" s="10"/>
      <c r="G23" s="10"/>
      <c r="H23" s="68">
        <v>89.619289264969254</v>
      </c>
      <c r="I23" s="7"/>
      <c r="J23" s="135"/>
      <c r="K23" s="122"/>
      <c r="L23" s="176"/>
      <c r="M23" s="69">
        <v>66.229730360310342</v>
      </c>
      <c r="N23" s="125"/>
      <c r="O23" s="140"/>
      <c r="P23" s="11"/>
      <c r="Q23" s="11"/>
      <c r="R23" s="4"/>
      <c r="S23" s="70">
        <v>310.58999999999997</v>
      </c>
      <c r="T23" s="3">
        <f t="shared" si="4"/>
        <v>0</v>
      </c>
      <c r="U23" s="3">
        <f t="shared" si="5"/>
        <v>0</v>
      </c>
      <c r="V23" s="60"/>
      <c r="W23" s="112" t="s">
        <v>331</v>
      </c>
      <c r="X23" s="160">
        <f t="shared" si="0"/>
        <v>0</v>
      </c>
      <c r="Y23" s="161">
        <f t="shared" si="1"/>
        <v>0</v>
      </c>
      <c r="Z23" s="162">
        <f t="shared" si="2"/>
        <v>0</v>
      </c>
      <c r="AA23" s="184"/>
      <c r="AB23" s="163"/>
      <c r="AC23" s="163"/>
      <c r="AD23" s="163"/>
      <c r="AE23" s="163"/>
      <c r="AF23" s="163"/>
      <c r="AG23" s="163"/>
      <c r="AH23" s="185"/>
      <c r="AI23" s="186"/>
      <c r="AJ23" s="163">
        <f t="shared" si="3"/>
        <v>0</v>
      </c>
    </row>
    <row r="24" spans="1:36">
      <c r="A24" s="2" t="s">
        <v>54</v>
      </c>
      <c r="B24" s="112" t="s">
        <v>340</v>
      </c>
      <c r="C24" s="41">
        <v>539.6</v>
      </c>
      <c r="D24" s="10"/>
      <c r="E24" s="129"/>
      <c r="F24" s="10"/>
      <c r="G24" s="10"/>
      <c r="H24" s="68">
        <v>315.40000000000003</v>
      </c>
      <c r="I24" s="7"/>
      <c r="J24" s="135"/>
      <c r="K24" s="122"/>
      <c r="L24" s="176"/>
      <c r="M24" s="69">
        <v>247</v>
      </c>
      <c r="N24" s="125"/>
      <c r="O24" s="140"/>
      <c r="P24" s="11"/>
      <c r="Q24" s="11"/>
      <c r="R24" s="4"/>
      <c r="S24" s="70">
        <v>1102</v>
      </c>
      <c r="T24" s="3">
        <f t="shared" si="4"/>
        <v>0</v>
      </c>
      <c r="U24" s="3">
        <f t="shared" si="5"/>
        <v>0</v>
      </c>
      <c r="V24" s="60"/>
      <c r="W24" s="112" t="s">
        <v>340</v>
      </c>
      <c r="X24" s="160">
        <f t="shared" si="0"/>
        <v>0</v>
      </c>
      <c r="Y24" s="161">
        <f t="shared" si="1"/>
        <v>0</v>
      </c>
      <c r="Z24" s="162">
        <f t="shared" si="2"/>
        <v>0</v>
      </c>
      <c r="AA24" s="184"/>
      <c r="AB24" s="163"/>
      <c r="AC24" s="163"/>
      <c r="AD24" s="163"/>
      <c r="AE24" s="163"/>
      <c r="AF24" s="163"/>
      <c r="AG24" s="163"/>
      <c r="AH24" s="185"/>
      <c r="AI24" s="186"/>
      <c r="AJ24" s="163">
        <f t="shared" si="3"/>
        <v>0</v>
      </c>
    </row>
    <row r="25" spans="1:36">
      <c r="A25" s="2" t="s">
        <v>55</v>
      </c>
      <c r="B25" s="112" t="s">
        <v>345</v>
      </c>
      <c r="C25" s="41">
        <v>1152.8843999999999</v>
      </c>
      <c r="D25" s="10"/>
      <c r="E25" s="129"/>
      <c r="F25" s="10"/>
      <c r="G25" s="10"/>
      <c r="H25" s="68">
        <v>521.65890000000002</v>
      </c>
      <c r="I25" s="7"/>
      <c r="J25" s="135"/>
      <c r="K25" s="122"/>
      <c r="L25" s="176"/>
      <c r="M25" s="69">
        <v>413.79349999999999</v>
      </c>
      <c r="N25" s="125"/>
      <c r="O25" s="140"/>
      <c r="P25" s="11"/>
      <c r="Q25" s="11"/>
      <c r="R25" s="4"/>
      <c r="S25" s="70">
        <v>2088.3368</v>
      </c>
      <c r="T25" s="3">
        <f t="shared" si="4"/>
        <v>0</v>
      </c>
      <c r="U25" s="3">
        <f t="shared" si="5"/>
        <v>0</v>
      </c>
      <c r="V25" s="60"/>
      <c r="W25" s="112" t="s">
        <v>345</v>
      </c>
      <c r="X25" s="160">
        <f t="shared" si="0"/>
        <v>0</v>
      </c>
      <c r="Y25" s="161">
        <f t="shared" si="1"/>
        <v>0</v>
      </c>
      <c r="Z25" s="162">
        <f t="shared" si="2"/>
        <v>0</v>
      </c>
      <c r="AA25" s="184"/>
      <c r="AB25" s="163"/>
      <c r="AC25" s="163"/>
      <c r="AD25" s="163"/>
      <c r="AE25" s="163"/>
      <c r="AF25" s="163"/>
      <c r="AG25" s="163"/>
      <c r="AH25" s="185"/>
      <c r="AI25" s="186"/>
      <c r="AJ25" s="163">
        <f t="shared" si="3"/>
        <v>0</v>
      </c>
    </row>
    <row r="26" spans="1:36">
      <c r="A26" s="2" t="s">
        <v>56</v>
      </c>
      <c r="B26" s="112" t="s">
        <v>350</v>
      </c>
      <c r="C26" s="41">
        <v>203.52257746715674</v>
      </c>
      <c r="D26" s="10"/>
      <c r="E26" s="129"/>
      <c r="F26" s="10"/>
      <c r="G26" s="10"/>
      <c r="H26" s="68">
        <v>117.87148238179951</v>
      </c>
      <c r="I26" s="7"/>
      <c r="J26" s="135"/>
      <c r="K26" s="122"/>
      <c r="L26" s="176"/>
      <c r="M26" s="69">
        <v>87.108440151043737</v>
      </c>
      <c r="N26" s="125"/>
      <c r="O26" s="140"/>
      <c r="P26" s="11"/>
      <c r="Q26" s="11"/>
      <c r="R26" s="4"/>
      <c r="S26" s="70">
        <v>408.5025</v>
      </c>
      <c r="T26" s="3">
        <f t="shared" si="4"/>
        <v>0</v>
      </c>
      <c r="U26" s="3">
        <f t="shared" si="5"/>
        <v>0</v>
      </c>
      <c r="V26" s="60"/>
      <c r="W26" s="112" t="s">
        <v>350</v>
      </c>
      <c r="X26" s="160">
        <f t="shared" si="0"/>
        <v>0</v>
      </c>
      <c r="Y26" s="161">
        <f t="shared" si="1"/>
        <v>0</v>
      </c>
      <c r="Z26" s="162">
        <f t="shared" si="2"/>
        <v>0</v>
      </c>
      <c r="AA26" s="184"/>
      <c r="AB26" s="163"/>
      <c r="AC26" s="163"/>
      <c r="AD26" s="163"/>
      <c r="AE26" s="163"/>
      <c r="AF26" s="163"/>
      <c r="AG26" s="163"/>
      <c r="AH26" s="185"/>
      <c r="AI26" s="186"/>
      <c r="AJ26" s="163">
        <f t="shared" si="3"/>
        <v>0</v>
      </c>
    </row>
    <row r="27" spans="1:36">
      <c r="A27" s="2" t="s">
        <v>57</v>
      </c>
      <c r="B27" s="112" t="s">
        <v>353</v>
      </c>
      <c r="C27" s="41">
        <v>74.732435223954582</v>
      </c>
      <c r="D27" s="10"/>
      <c r="E27" s="129"/>
      <c r="F27" s="10"/>
      <c r="G27" s="10"/>
      <c r="H27" s="68">
        <v>43.281797191620427</v>
      </c>
      <c r="I27" s="7"/>
      <c r="J27" s="135"/>
      <c r="K27" s="122"/>
      <c r="L27" s="176"/>
      <c r="M27" s="69">
        <v>31.98576758442497</v>
      </c>
      <c r="N27" s="125"/>
      <c r="O27" s="140"/>
      <c r="P27" s="11"/>
      <c r="Q27" s="11"/>
      <c r="R27" s="4"/>
      <c r="S27" s="70">
        <v>150</v>
      </c>
      <c r="T27" s="3">
        <f t="shared" si="4"/>
        <v>0</v>
      </c>
      <c r="U27" s="3">
        <f t="shared" si="5"/>
        <v>0</v>
      </c>
      <c r="V27" s="60"/>
      <c r="W27" s="112" t="s">
        <v>353</v>
      </c>
      <c r="X27" s="160">
        <f t="shared" si="0"/>
        <v>0</v>
      </c>
      <c r="Y27" s="161">
        <f t="shared" si="1"/>
        <v>0</v>
      </c>
      <c r="Z27" s="162">
        <f t="shared" si="2"/>
        <v>0</v>
      </c>
      <c r="AA27" s="184"/>
      <c r="AB27" s="163"/>
      <c r="AC27" s="163"/>
      <c r="AD27" s="163"/>
      <c r="AE27" s="163"/>
      <c r="AF27" s="163"/>
      <c r="AG27" s="163"/>
      <c r="AH27" s="185"/>
      <c r="AI27" s="186"/>
      <c r="AJ27" s="163">
        <f t="shared" si="3"/>
        <v>0</v>
      </c>
    </row>
    <row r="28" spans="1:36">
      <c r="A28" s="1" t="s">
        <v>17</v>
      </c>
      <c r="B28" s="110" t="s">
        <v>3</v>
      </c>
      <c r="C28" s="34">
        <v>2991.7799999999997</v>
      </c>
      <c r="D28" s="8"/>
      <c r="E28" s="130"/>
      <c r="F28" s="8"/>
      <c r="G28" s="8"/>
      <c r="H28" s="36">
        <v>1607.54</v>
      </c>
      <c r="I28" s="6"/>
      <c r="J28" s="134"/>
      <c r="K28" s="121"/>
      <c r="L28" s="174"/>
      <c r="M28" s="38">
        <v>892.53</v>
      </c>
      <c r="N28" s="124"/>
      <c r="O28" s="139"/>
      <c r="P28" s="9"/>
      <c r="Q28" s="9"/>
      <c r="R28" s="4"/>
      <c r="S28" s="66">
        <v>5491.85</v>
      </c>
      <c r="T28" s="67">
        <f>SUM(T29:T30)</f>
        <v>563.45154922200004</v>
      </c>
      <c r="U28" s="67">
        <f>SUM(U29:U30)</f>
        <v>803.77</v>
      </c>
      <c r="V28" s="60"/>
      <c r="W28" s="110" t="s">
        <v>3</v>
      </c>
      <c r="X28" s="160">
        <f t="shared" si="0"/>
        <v>0</v>
      </c>
      <c r="Y28" s="161">
        <f t="shared" si="1"/>
        <v>0</v>
      </c>
      <c r="Z28" s="162">
        <f t="shared" si="2"/>
        <v>0</v>
      </c>
      <c r="AA28" s="184"/>
      <c r="AB28" s="163"/>
      <c r="AC28" s="163"/>
      <c r="AD28" s="163"/>
      <c r="AE28" s="163"/>
      <c r="AF28" s="163"/>
      <c r="AG28" s="163"/>
      <c r="AH28" s="185"/>
      <c r="AI28" s="186"/>
      <c r="AJ28" s="163">
        <f t="shared" si="3"/>
        <v>0</v>
      </c>
    </row>
    <row r="29" spans="1:36">
      <c r="A29" s="2" t="s">
        <v>58</v>
      </c>
      <c r="B29" s="111" t="s">
        <v>378</v>
      </c>
      <c r="C29" s="41">
        <v>1713.51</v>
      </c>
      <c r="D29" s="10"/>
      <c r="E29" s="129"/>
      <c r="F29" s="10"/>
      <c r="G29" s="10"/>
      <c r="H29" s="68">
        <v>617.24</v>
      </c>
      <c r="I29" s="7">
        <v>219.65060393400003</v>
      </c>
      <c r="J29" s="146">
        <v>0.5</v>
      </c>
      <c r="K29" s="147">
        <f>J29*H29</f>
        <v>308.62</v>
      </c>
      <c r="L29" s="177" t="s">
        <v>520</v>
      </c>
      <c r="M29" s="69">
        <v>619.34</v>
      </c>
      <c r="N29" s="125"/>
      <c r="O29" s="140"/>
      <c r="P29" s="11"/>
      <c r="Q29" s="11"/>
      <c r="R29" s="4"/>
      <c r="S29" s="70">
        <v>2950.09</v>
      </c>
      <c r="T29" s="3">
        <f>N29+I29+D29</f>
        <v>219.65060393400003</v>
      </c>
      <c r="U29" s="3">
        <f>P29+K29+F29</f>
        <v>308.62</v>
      </c>
      <c r="V29" s="60"/>
      <c r="W29" s="111" t="s">
        <v>378</v>
      </c>
      <c r="X29" s="160">
        <f t="shared" si="0"/>
        <v>0</v>
      </c>
      <c r="Y29" s="161" t="str">
        <f t="shared" si="1"/>
        <v>GE</v>
      </c>
      <c r="Z29" s="162">
        <f t="shared" si="2"/>
        <v>0</v>
      </c>
      <c r="AA29" s="184"/>
      <c r="AB29" s="163"/>
      <c r="AC29" s="163">
        <f>K29</f>
        <v>308.62</v>
      </c>
      <c r="AD29" s="163"/>
      <c r="AE29" s="163"/>
      <c r="AF29" s="163"/>
      <c r="AG29" s="163"/>
      <c r="AH29" s="185"/>
      <c r="AI29" s="186"/>
      <c r="AJ29" s="163">
        <f t="shared" si="3"/>
        <v>308.62</v>
      </c>
    </row>
    <row r="30" spans="1:36">
      <c r="A30" s="2" t="s">
        <v>59</v>
      </c>
      <c r="B30" s="111" t="s">
        <v>390</v>
      </c>
      <c r="C30" s="41">
        <v>1278.27</v>
      </c>
      <c r="D30" s="10"/>
      <c r="E30" s="129"/>
      <c r="F30" s="10"/>
      <c r="G30" s="10"/>
      <c r="H30" s="68">
        <v>990.3</v>
      </c>
      <c r="I30" s="7">
        <v>343.80094528800004</v>
      </c>
      <c r="J30" s="146">
        <v>0.5</v>
      </c>
      <c r="K30" s="147">
        <f>J30*H30</f>
        <v>495.15</v>
      </c>
      <c r="L30" s="177" t="s">
        <v>525</v>
      </c>
      <c r="M30" s="69">
        <v>273.19</v>
      </c>
      <c r="N30" s="125"/>
      <c r="O30" s="140"/>
      <c r="P30" s="11"/>
      <c r="Q30" s="11"/>
      <c r="R30" s="4"/>
      <c r="S30" s="70">
        <v>2541.7599999999998</v>
      </c>
      <c r="T30" s="3">
        <f>N30+I30+D30</f>
        <v>343.80094528800004</v>
      </c>
      <c r="U30" s="3">
        <f>P30+K30+F30</f>
        <v>495.15</v>
      </c>
      <c r="V30" s="60"/>
      <c r="W30" s="111" t="s">
        <v>390</v>
      </c>
      <c r="X30" s="160">
        <f t="shared" si="0"/>
        <v>0</v>
      </c>
      <c r="Y30" s="161" t="str">
        <f t="shared" si="1"/>
        <v>GE/LE</v>
      </c>
      <c r="Z30" s="162">
        <f t="shared" si="2"/>
        <v>0</v>
      </c>
      <c r="AA30" s="184"/>
      <c r="AB30" s="163"/>
      <c r="AC30" s="163">
        <f>K30/2</f>
        <v>247.57499999999999</v>
      </c>
      <c r="AD30" s="163">
        <f>K30/2</f>
        <v>247.57499999999999</v>
      </c>
      <c r="AE30" s="163"/>
      <c r="AF30" s="163"/>
      <c r="AG30" s="163"/>
      <c r="AH30" s="185"/>
      <c r="AI30" s="186"/>
      <c r="AJ30" s="163">
        <f t="shared" si="3"/>
        <v>495.15</v>
      </c>
    </row>
    <row r="31" spans="1:36">
      <c r="A31" s="1" t="s">
        <v>22</v>
      </c>
      <c r="B31" s="110" t="s">
        <v>7</v>
      </c>
      <c r="C31" s="34">
        <v>330.98715791606332</v>
      </c>
      <c r="D31" s="8"/>
      <c r="E31" s="130"/>
      <c r="F31" s="8"/>
      <c r="G31" s="8"/>
      <c r="H31" s="36">
        <v>1242.0779570547022</v>
      </c>
      <c r="I31" s="6"/>
      <c r="J31" s="134"/>
      <c r="K31" s="121"/>
      <c r="L31" s="174"/>
      <c r="M31" s="38">
        <v>545.52688502923434</v>
      </c>
      <c r="N31" s="124"/>
      <c r="O31" s="139"/>
      <c r="P31" s="9"/>
      <c r="Q31" s="9"/>
      <c r="R31" s="4"/>
      <c r="S31" s="66">
        <v>2118.5920000000001</v>
      </c>
      <c r="T31" s="67">
        <f>SUM(T32:T35)</f>
        <v>391.55107657800005</v>
      </c>
      <c r="U31" s="67">
        <f>SUM(U32:U35)</f>
        <v>561.76599999999996</v>
      </c>
      <c r="V31" s="60"/>
      <c r="W31" s="110" t="s">
        <v>7</v>
      </c>
      <c r="X31" s="160">
        <f t="shared" si="0"/>
        <v>0</v>
      </c>
      <c r="Y31" s="161">
        <f t="shared" si="1"/>
        <v>0</v>
      </c>
      <c r="Z31" s="162">
        <f t="shared" si="2"/>
        <v>0</v>
      </c>
      <c r="AA31" s="184"/>
      <c r="AB31" s="163"/>
      <c r="AC31" s="163"/>
      <c r="AD31" s="163"/>
      <c r="AE31" s="163"/>
      <c r="AF31" s="163"/>
      <c r="AG31" s="163"/>
      <c r="AH31" s="185"/>
      <c r="AI31" s="186"/>
      <c r="AJ31" s="163">
        <f t="shared" si="3"/>
        <v>0</v>
      </c>
    </row>
    <row r="32" spans="1:36">
      <c r="A32" s="2" t="s">
        <v>23</v>
      </c>
      <c r="B32" s="111" t="s">
        <v>8</v>
      </c>
      <c r="C32" s="41">
        <v>204.68715791606334</v>
      </c>
      <c r="D32" s="10"/>
      <c r="E32" s="129"/>
      <c r="F32" s="10"/>
      <c r="G32" s="10"/>
      <c r="H32" s="68">
        <v>118.54595705470224</v>
      </c>
      <c r="I32" s="7"/>
      <c r="J32" s="135"/>
      <c r="K32" s="122"/>
      <c r="L32" s="176"/>
      <c r="M32" s="69">
        <v>87.606885029234363</v>
      </c>
      <c r="N32" s="125"/>
      <c r="O32" s="140"/>
      <c r="P32" s="11"/>
      <c r="Q32" s="11"/>
      <c r="R32" s="4"/>
      <c r="S32" s="70">
        <v>410.84</v>
      </c>
      <c r="T32" s="3">
        <f t="shared" ref="T32:T50" si="6">N32+I32+D32</f>
        <v>0</v>
      </c>
      <c r="U32" s="3">
        <f>P32+K32+F32</f>
        <v>0</v>
      </c>
      <c r="V32" s="60"/>
      <c r="W32" s="111" t="s">
        <v>8</v>
      </c>
      <c r="X32" s="160">
        <f t="shared" si="0"/>
        <v>0</v>
      </c>
      <c r="Y32" s="161">
        <f t="shared" si="1"/>
        <v>0</v>
      </c>
      <c r="Z32" s="162">
        <f t="shared" si="2"/>
        <v>0</v>
      </c>
      <c r="AA32" s="184"/>
      <c r="AB32" s="163"/>
      <c r="AC32" s="163"/>
      <c r="AD32" s="163"/>
      <c r="AE32" s="163"/>
      <c r="AF32" s="163"/>
      <c r="AG32" s="163"/>
      <c r="AH32" s="185"/>
      <c r="AI32" s="186"/>
      <c r="AJ32" s="163">
        <f t="shared" si="3"/>
        <v>0</v>
      </c>
    </row>
    <row r="33" spans="1:36">
      <c r="A33" s="2" t="s">
        <v>60</v>
      </c>
      <c r="B33" s="111" t="s">
        <v>397</v>
      </c>
      <c r="C33" s="41">
        <v>126.3</v>
      </c>
      <c r="D33" s="10"/>
      <c r="E33" s="129"/>
      <c r="F33" s="10"/>
      <c r="G33" s="10"/>
      <c r="H33" s="68">
        <v>0</v>
      </c>
      <c r="I33" s="7"/>
      <c r="J33" s="135"/>
      <c r="K33" s="122"/>
      <c r="L33" s="176"/>
      <c r="M33" s="69">
        <v>0</v>
      </c>
      <c r="N33" s="125"/>
      <c r="O33" s="140"/>
      <c r="P33" s="11"/>
      <c r="Q33" s="11"/>
      <c r="R33" s="4"/>
      <c r="S33" s="70">
        <v>126.3</v>
      </c>
      <c r="T33" s="3">
        <f t="shared" si="6"/>
        <v>0</v>
      </c>
      <c r="U33" s="3">
        <f>P33+K33+F33</f>
        <v>0</v>
      </c>
      <c r="V33" s="60"/>
      <c r="W33" s="111" t="s">
        <v>397</v>
      </c>
      <c r="X33" s="160">
        <f t="shared" si="0"/>
        <v>0</v>
      </c>
      <c r="Y33" s="161">
        <f t="shared" si="1"/>
        <v>0</v>
      </c>
      <c r="Z33" s="162">
        <f t="shared" si="2"/>
        <v>0</v>
      </c>
      <c r="AA33" s="184"/>
      <c r="AB33" s="163"/>
      <c r="AC33" s="163"/>
      <c r="AD33" s="163"/>
      <c r="AE33" s="163"/>
      <c r="AF33" s="163"/>
      <c r="AG33" s="163"/>
      <c r="AH33" s="185"/>
      <c r="AI33" s="186"/>
      <c r="AJ33" s="163">
        <f t="shared" si="3"/>
        <v>0</v>
      </c>
    </row>
    <row r="34" spans="1:36">
      <c r="A34" s="2" t="s">
        <v>61</v>
      </c>
      <c r="B34" s="111" t="s">
        <v>401</v>
      </c>
      <c r="C34" s="41">
        <v>0</v>
      </c>
      <c r="D34" s="10"/>
      <c r="E34" s="129"/>
      <c r="F34" s="10"/>
      <c r="G34" s="10"/>
      <c r="H34" s="68">
        <v>0</v>
      </c>
      <c r="I34" s="7"/>
      <c r="J34" s="135"/>
      <c r="K34" s="122"/>
      <c r="L34" s="176"/>
      <c r="M34" s="69">
        <v>457.91999999999996</v>
      </c>
      <c r="N34" s="125"/>
      <c r="O34" s="140"/>
      <c r="P34" s="11"/>
      <c r="Q34" s="11"/>
      <c r="R34" s="4"/>
      <c r="S34" s="70">
        <v>457.91999999999996</v>
      </c>
      <c r="T34" s="3">
        <f t="shared" si="6"/>
        <v>0</v>
      </c>
      <c r="U34" s="3">
        <f>P34+K34+F34</f>
        <v>0</v>
      </c>
      <c r="V34" s="60"/>
      <c r="W34" s="111" t="s">
        <v>401</v>
      </c>
      <c r="X34" s="160">
        <f t="shared" si="0"/>
        <v>0</v>
      </c>
      <c r="Y34" s="161">
        <f t="shared" si="1"/>
        <v>0</v>
      </c>
      <c r="Z34" s="162">
        <f t="shared" si="2"/>
        <v>0</v>
      </c>
      <c r="AA34" s="184"/>
      <c r="AB34" s="163"/>
      <c r="AC34" s="163"/>
      <c r="AD34" s="163"/>
      <c r="AE34" s="163"/>
      <c r="AF34" s="163"/>
      <c r="AG34" s="163"/>
      <c r="AH34" s="185"/>
      <c r="AI34" s="186"/>
      <c r="AJ34" s="163">
        <f t="shared" si="3"/>
        <v>0</v>
      </c>
    </row>
    <row r="35" spans="1:36">
      <c r="A35" s="2" t="s">
        <v>62</v>
      </c>
      <c r="B35" s="111" t="s">
        <v>405</v>
      </c>
      <c r="C35" s="41">
        <v>0</v>
      </c>
      <c r="D35" s="10"/>
      <c r="E35" s="129"/>
      <c r="F35" s="10"/>
      <c r="G35" s="10"/>
      <c r="H35" s="68">
        <v>1123.5319999999999</v>
      </c>
      <c r="I35" s="7">
        <v>391.55107657800005</v>
      </c>
      <c r="J35" s="146">
        <v>0.5</v>
      </c>
      <c r="K35" s="147">
        <f>J35*H35</f>
        <v>561.76599999999996</v>
      </c>
      <c r="L35" s="177" t="s">
        <v>519</v>
      </c>
      <c r="M35" s="69">
        <v>0</v>
      </c>
      <c r="N35" s="125"/>
      <c r="O35" s="140"/>
      <c r="P35" s="11"/>
      <c r="Q35" s="11"/>
      <c r="R35" s="4"/>
      <c r="S35" s="70">
        <v>1123.5319999999999</v>
      </c>
      <c r="T35" s="3">
        <f t="shared" si="6"/>
        <v>391.55107657800005</v>
      </c>
      <c r="U35" s="3">
        <f>P35+K35+F35</f>
        <v>561.76599999999996</v>
      </c>
      <c r="V35" s="60"/>
      <c r="W35" s="111" t="s">
        <v>405</v>
      </c>
      <c r="X35" s="160">
        <f t="shared" si="0"/>
        <v>0</v>
      </c>
      <c r="Y35" s="161" t="str">
        <f t="shared" si="1"/>
        <v>LNF/MI</v>
      </c>
      <c r="Z35" s="162">
        <f t="shared" si="2"/>
        <v>0</v>
      </c>
      <c r="AA35" s="184"/>
      <c r="AB35" s="163"/>
      <c r="AC35" s="163"/>
      <c r="AD35" s="163"/>
      <c r="AE35" s="163"/>
      <c r="AF35" s="163"/>
      <c r="AG35" s="163"/>
      <c r="AH35" s="185"/>
      <c r="AI35" s="186">
        <f>K35</f>
        <v>561.76599999999996</v>
      </c>
      <c r="AJ35" s="163">
        <f t="shared" si="3"/>
        <v>561.76599999999996</v>
      </c>
    </row>
    <row r="36" spans="1:36">
      <c r="A36" s="1" t="s">
        <v>24</v>
      </c>
      <c r="B36" s="110" t="s">
        <v>9</v>
      </c>
      <c r="C36" s="34">
        <v>516.91081174131818</v>
      </c>
      <c r="D36" s="8"/>
      <c r="E36" s="130"/>
      <c r="F36" s="8"/>
      <c r="G36" s="8"/>
      <c r="H36" s="36">
        <v>892.42726573054017</v>
      </c>
      <c r="I36" s="6">
        <v>195</v>
      </c>
      <c r="J36" s="134"/>
      <c r="K36" s="121"/>
      <c r="L36" s="174"/>
      <c r="M36" s="38">
        <v>357.66192252814164</v>
      </c>
      <c r="N36" s="124"/>
      <c r="O36" s="139"/>
      <c r="P36" s="9"/>
      <c r="Q36" s="9"/>
      <c r="R36" s="4"/>
      <c r="S36" s="66">
        <v>1767</v>
      </c>
      <c r="T36" s="67">
        <f t="shared" si="6"/>
        <v>195</v>
      </c>
      <c r="U36" s="67">
        <f>SUM(U37:U46)</f>
        <v>439</v>
      </c>
      <c r="V36" s="60"/>
      <c r="W36" s="110" t="s">
        <v>9</v>
      </c>
      <c r="X36" s="160">
        <f t="shared" si="0"/>
        <v>0</v>
      </c>
      <c r="Y36" s="161">
        <f t="shared" si="1"/>
        <v>0</v>
      </c>
      <c r="Z36" s="162">
        <f t="shared" si="2"/>
        <v>0</v>
      </c>
      <c r="AA36" s="184"/>
      <c r="AB36" s="163"/>
      <c r="AC36" s="163"/>
      <c r="AD36" s="163"/>
      <c r="AE36" s="163"/>
      <c r="AF36" s="163"/>
      <c r="AG36" s="163"/>
      <c r="AH36" s="185"/>
      <c r="AI36" s="186"/>
      <c r="AJ36" s="163">
        <f t="shared" si="3"/>
        <v>0</v>
      </c>
    </row>
    <row r="37" spans="1:36">
      <c r="A37" s="2" t="s">
        <v>63</v>
      </c>
      <c r="B37" s="111" t="s">
        <v>412</v>
      </c>
      <c r="C37" s="41">
        <v>0</v>
      </c>
      <c r="D37" s="10"/>
      <c r="E37" s="129"/>
      <c r="F37" s="10"/>
      <c r="G37" s="10"/>
      <c r="H37" s="68">
        <v>0</v>
      </c>
      <c r="I37" s="7"/>
      <c r="J37" s="135"/>
      <c r="K37" s="122"/>
      <c r="L37" s="176"/>
      <c r="M37" s="69">
        <v>220</v>
      </c>
      <c r="N37" s="125"/>
      <c r="O37" s="140"/>
      <c r="P37" s="11"/>
      <c r="Q37" s="11"/>
      <c r="R37" s="4"/>
      <c r="S37" s="70">
        <v>220</v>
      </c>
      <c r="T37" s="3">
        <f t="shared" si="6"/>
        <v>0</v>
      </c>
      <c r="U37" s="3">
        <f t="shared" ref="U37:U46" si="7">P37+K37+F37</f>
        <v>0</v>
      </c>
      <c r="V37" s="60"/>
      <c r="W37" s="111" t="s">
        <v>412</v>
      </c>
      <c r="X37" s="160">
        <f t="shared" si="0"/>
        <v>0</v>
      </c>
      <c r="Y37" s="161">
        <f t="shared" si="1"/>
        <v>0</v>
      </c>
      <c r="Z37" s="162">
        <f t="shared" si="2"/>
        <v>0</v>
      </c>
      <c r="AA37" s="184"/>
      <c r="AB37" s="163"/>
      <c r="AC37" s="163"/>
      <c r="AD37" s="163"/>
      <c r="AE37" s="163"/>
      <c r="AF37" s="163"/>
      <c r="AG37" s="163"/>
      <c r="AH37" s="185"/>
      <c r="AI37" s="186"/>
      <c r="AJ37" s="163">
        <f t="shared" si="3"/>
        <v>0</v>
      </c>
    </row>
    <row r="38" spans="1:36">
      <c r="A38" s="2" t="s">
        <v>64</v>
      </c>
      <c r="B38" s="111" t="s">
        <v>423</v>
      </c>
      <c r="C38" s="41">
        <v>374</v>
      </c>
      <c r="D38" s="10"/>
      <c r="E38" s="129"/>
      <c r="F38" s="10"/>
      <c r="G38" s="10"/>
      <c r="H38" s="68">
        <v>0</v>
      </c>
      <c r="I38" s="7"/>
      <c r="J38" s="135"/>
      <c r="K38" s="122"/>
      <c r="L38" s="176"/>
      <c r="M38" s="69">
        <v>0</v>
      </c>
      <c r="N38" s="125"/>
      <c r="O38" s="140"/>
      <c r="P38" s="11"/>
      <c r="Q38" s="11"/>
      <c r="R38" s="4"/>
      <c r="S38" s="70">
        <v>374</v>
      </c>
      <c r="T38" s="3">
        <f t="shared" si="6"/>
        <v>0</v>
      </c>
      <c r="U38" s="3">
        <f t="shared" si="7"/>
        <v>0</v>
      </c>
      <c r="V38" s="60"/>
      <c r="W38" s="111" t="s">
        <v>423</v>
      </c>
      <c r="X38" s="160">
        <f t="shared" si="0"/>
        <v>0</v>
      </c>
      <c r="Y38" s="161">
        <f t="shared" si="1"/>
        <v>0</v>
      </c>
      <c r="Z38" s="162">
        <f t="shared" si="2"/>
        <v>0</v>
      </c>
      <c r="AA38" s="184"/>
      <c r="AB38" s="163"/>
      <c r="AC38" s="163"/>
      <c r="AD38" s="163"/>
      <c r="AE38" s="163"/>
      <c r="AF38" s="163"/>
      <c r="AG38" s="163"/>
      <c r="AH38" s="185"/>
      <c r="AI38" s="186"/>
      <c r="AJ38" s="163">
        <f t="shared" si="3"/>
        <v>0</v>
      </c>
    </row>
    <row r="39" spans="1:36">
      <c r="A39" s="2" t="s">
        <v>65</v>
      </c>
      <c r="B39" s="111" t="s">
        <v>430</v>
      </c>
      <c r="C39" s="41">
        <v>0</v>
      </c>
      <c r="D39" s="10"/>
      <c r="E39" s="129"/>
      <c r="F39" s="10"/>
      <c r="G39" s="10"/>
      <c r="H39" s="68">
        <v>522</v>
      </c>
      <c r="I39" s="7"/>
      <c r="J39" s="146">
        <v>0.5</v>
      </c>
      <c r="K39" s="147">
        <f>J39*H39</f>
        <v>261</v>
      </c>
      <c r="L39" s="177" t="s">
        <v>519</v>
      </c>
      <c r="M39" s="69">
        <v>0</v>
      </c>
      <c r="N39" s="125"/>
      <c r="O39" s="140"/>
      <c r="P39" s="11"/>
      <c r="Q39" s="11"/>
      <c r="R39" s="4"/>
      <c r="S39" s="70">
        <v>522</v>
      </c>
      <c r="T39" s="3">
        <f t="shared" si="6"/>
        <v>0</v>
      </c>
      <c r="U39" s="3">
        <f t="shared" si="7"/>
        <v>261</v>
      </c>
      <c r="V39" s="60"/>
      <c r="W39" s="111" t="s">
        <v>430</v>
      </c>
      <c r="X39" s="160">
        <f t="shared" si="0"/>
        <v>0</v>
      </c>
      <c r="Y39" s="161" t="str">
        <f t="shared" si="1"/>
        <v>LNF/MI</v>
      </c>
      <c r="Z39" s="162">
        <f t="shared" si="2"/>
        <v>0</v>
      </c>
      <c r="AA39" s="184"/>
      <c r="AB39" s="163"/>
      <c r="AC39" s="163"/>
      <c r="AD39" s="163"/>
      <c r="AE39" s="163">
        <f>K39</f>
        <v>261</v>
      </c>
      <c r="AF39" s="163"/>
      <c r="AG39" s="163"/>
      <c r="AH39" s="185"/>
      <c r="AI39" s="186"/>
      <c r="AJ39" s="163">
        <f t="shared" si="3"/>
        <v>261</v>
      </c>
    </row>
    <row r="40" spans="1:36">
      <c r="A40" s="2" t="s">
        <v>66</v>
      </c>
      <c r="B40" s="111" t="s">
        <v>447</v>
      </c>
      <c r="C40" s="41">
        <v>0</v>
      </c>
      <c r="D40" s="10"/>
      <c r="E40" s="129"/>
      <c r="F40" s="10"/>
      <c r="G40" s="10"/>
      <c r="H40" s="68">
        <v>170</v>
      </c>
      <c r="I40" s="7"/>
      <c r="J40" s="146">
        <v>0.5</v>
      </c>
      <c r="K40" s="147">
        <f>J40*H40</f>
        <v>85</v>
      </c>
      <c r="L40" s="177" t="s">
        <v>512</v>
      </c>
      <c r="M40" s="69">
        <v>0</v>
      </c>
      <c r="N40" s="125"/>
      <c r="O40" s="140"/>
      <c r="P40" s="11"/>
      <c r="Q40" s="11"/>
      <c r="R40" s="4"/>
      <c r="S40" s="70">
        <v>170</v>
      </c>
      <c r="T40" s="3">
        <f t="shared" si="6"/>
        <v>0</v>
      </c>
      <c r="U40" s="3">
        <f t="shared" si="7"/>
        <v>85</v>
      </c>
      <c r="V40" s="60"/>
      <c r="W40" s="111" t="s">
        <v>447</v>
      </c>
      <c r="X40" s="160">
        <f t="shared" si="0"/>
        <v>0</v>
      </c>
      <c r="Y40" s="161" t="str">
        <f t="shared" si="1"/>
        <v>LNF</v>
      </c>
      <c r="Z40" s="162">
        <f t="shared" si="2"/>
        <v>0</v>
      </c>
      <c r="AA40" s="184"/>
      <c r="AB40" s="163"/>
      <c r="AC40" s="163"/>
      <c r="AD40" s="163"/>
      <c r="AE40" s="163"/>
      <c r="AF40" s="163"/>
      <c r="AG40" s="163"/>
      <c r="AH40" s="185"/>
      <c r="AI40" s="186">
        <f>K40</f>
        <v>85</v>
      </c>
      <c r="AJ40" s="163">
        <f t="shared" si="3"/>
        <v>85</v>
      </c>
    </row>
    <row r="41" spans="1:36">
      <c r="A41" s="2" t="s">
        <v>67</v>
      </c>
      <c r="B41" s="111" t="s">
        <v>455</v>
      </c>
      <c r="C41" s="41">
        <v>0</v>
      </c>
      <c r="D41" s="10"/>
      <c r="E41" s="129"/>
      <c r="F41" s="10"/>
      <c r="G41" s="10"/>
      <c r="H41" s="68">
        <v>0</v>
      </c>
      <c r="I41" s="7"/>
      <c r="J41" s="135"/>
      <c r="K41" s="122"/>
      <c r="L41" s="176"/>
      <c r="M41" s="69">
        <v>40</v>
      </c>
      <c r="N41" s="125"/>
      <c r="O41" s="140"/>
      <c r="P41" s="11"/>
      <c r="Q41" s="11"/>
      <c r="R41" s="4"/>
      <c r="S41" s="70">
        <v>40</v>
      </c>
      <c r="T41" s="3">
        <f t="shared" si="6"/>
        <v>0</v>
      </c>
      <c r="U41" s="3">
        <f t="shared" si="7"/>
        <v>0</v>
      </c>
      <c r="V41" s="60"/>
      <c r="W41" s="111" t="s">
        <v>455</v>
      </c>
      <c r="X41" s="160">
        <f t="shared" si="0"/>
        <v>0</v>
      </c>
      <c r="Y41" s="161">
        <f t="shared" si="1"/>
        <v>0</v>
      </c>
      <c r="Z41" s="162">
        <f t="shared" si="2"/>
        <v>0</v>
      </c>
      <c r="AA41" s="184"/>
      <c r="AB41" s="163"/>
      <c r="AC41" s="163"/>
      <c r="AD41" s="163"/>
      <c r="AE41" s="163"/>
      <c r="AF41" s="163"/>
      <c r="AG41" s="163"/>
      <c r="AH41" s="185"/>
      <c r="AI41" s="186"/>
      <c r="AJ41" s="163">
        <f t="shared" si="3"/>
        <v>0</v>
      </c>
    </row>
    <row r="42" spans="1:36">
      <c r="A42" s="2" t="s">
        <v>68</v>
      </c>
      <c r="B42" s="111" t="s">
        <v>465</v>
      </c>
      <c r="C42" s="41">
        <v>113</v>
      </c>
      <c r="D42" s="10"/>
      <c r="E42" s="129"/>
      <c r="F42" s="10"/>
      <c r="G42" s="10"/>
      <c r="H42" s="68">
        <v>0</v>
      </c>
      <c r="I42" s="7"/>
      <c r="J42" s="135"/>
      <c r="K42" s="122"/>
      <c r="L42" s="176"/>
      <c r="M42" s="69">
        <v>0</v>
      </c>
      <c r="N42" s="125"/>
      <c r="O42" s="140"/>
      <c r="P42" s="11"/>
      <c r="Q42" s="11"/>
      <c r="R42" s="4"/>
      <c r="S42" s="70">
        <v>113</v>
      </c>
      <c r="T42" s="3">
        <f t="shared" si="6"/>
        <v>0</v>
      </c>
      <c r="U42" s="3">
        <f t="shared" si="7"/>
        <v>0</v>
      </c>
      <c r="V42" s="60"/>
      <c r="W42" s="111" t="s">
        <v>465</v>
      </c>
      <c r="X42" s="160">
        <f t="shared" si="0"/>
        <v>0</v>
      </c>
      <c r="Y42" s="161">
        <f t="shared" si="1"/>
        <v>0</v>
      </c>
      <c r="Z42" s="162">
        <f t="shared" si="2"/>
        <v>0</v>
      </c>
      <c r="AA42" s="184"/>
      <c r="AB42" s="163"/>
      <c r="AC42" s="163"/>
      <c r="AD42" s="163"/>
      <c r="AE42" s="163"/>
      <c r="AF42" s="163"/>
      <c r="AG42" s="163"/>
      <c r="AH42" s="185"/>
      <c r="AI42" s="186"/>
      <c r="AJ42" s="163">
        <f t="shared" si="3"/>
        <v>0</v>
      </c>
    </row>
    <row r="43" spans="1:36">
      <c r="A43" s="2" t="s">
        <v>69</v>
      </c>
      <c r="B43" s="111" t="s">
        <v>476</v>
      </c>
      <c r="C43" s="41">
        <v>0</v>
      </c>
      <c r="D43" s="10"/>
      <c r="E43" s="129"/>
      <c r="F43" s="10"/>
      <c r="G43" s="10"/>
      <c r="H43" s="68">
        <v>0</v>
      </c>
      <c r="I43" s="7"/>
      <c r="J43" s="135"/>
      <c r="K43" s="122"/>
      <c r="L43" s="176"/>
      <c r="M43" s="69">
        <v>82</v>
      </c>
      <c r="N43" s="125"/>
      <c r="O43" s="140"/>
      <c r="P43" s="11"/>
      <c r="Q43" s="11"/>
      <c r="R43" s="4"/>
      <c r="S43" s="70">
        <v>82</v>
      </c>
      <c r="T43" s="3">
        <f t="shared" si="6"/>
        <v>0</v>
      </c>
      <c r="U43" s="3">
        <f t="shared" si="7"/>
        <v>0</v>
      </c>
      <c r="V43" s="60"/>
      <c r="W43" s="111" t="s">
        <v>476</v>
      </c>
      <c r="X43" s="160">
        <f t="shared" si="0"/>
        <v>0</v>
      </c>
      <c r="Y43" s="161">
        <f t="shared" si="1"/>
        <v>0</v>
      </c>
      <c r="Z43" s="162">
        <f t="shared" si="2"/>
        <v>0</v>
      </c>
      <c r="AA43" s="184"/>
      <c r="AB43" s="163"/>
      <c r="AC43" s="163"/>
      <c r="AD43" s="163"/>
      <c r="AE43" s="163"/>
      <c r="AF43" s="163"/>
      <c r="AG43" s="163"/>
      <c r="AH43" s="185"/>
      <c r="AI43" s="186"/>
      <c r="AJ43" s="163">
        <f t="shared" si="3"/>
        <v>0</v>
      </c>
    </row>
    <row r="44" spans="1:36">
      <c r="A44" s="2" t="s">
        <v>70</v>
      </c>
      <c r="B44" s="111" t="s">
        <v>481</v>
      </c>
      <c r="C44" s="41">
        <v>0</v>
      </c>
      <c r="D44" s="10"/>
      <c r="E44" s="129"/>
      <c r="F44" s="10"/>
      <c r="G44" s="10"/>
      <c r="H44" s="68">
        <v>181</v>
      </c>
      <c r="I44" s="7"/>
      <c r="J44" s="146">
        <v>0.5</v>
      </c>
      <c r="K44" s="147">
        <f>J44*H44</f>
        <v>90.5</v>
      </c>
      <c r="L44" s="177" t="s">
        <v>519</v>
      </c>
      <c r="M44" s="69">
        <v>0</v>
      </c>
      <c r="N44" s="125"/>
      <c r="O44" s="140"/>
      <c r="P44" s="11"/>
      <c r="Q44" s="11"/>
      <c r="R44" s="4"/>
      <c r="S44" s="70">
        <v>181</v>
      </c>
      <c r="T44" s="3">
        <f t="shared" si="6"/>
        <v>0</v>
      </c>
      <c r="U44" s="3">
        <f t="shared" si="7"/>
        <v>90.5</v>
      </c>
      <c r="V44" s="60"/>
      <c r="W44" s="111" t="s">
        <v>481</v>
      </c>
      <c r="X44" s="160">
        <f t="shared" si="0"/>
        <v>0</v>
      </c>
      <c r="Y44" s="161" t="str">
        <f t="shared" si="1"/>
        <v>LNF/MI</v>
      </c>
      <c r="Z44" s="162">
        <f t="shared" si="2"/>
        <v>0</v>
      </c>
      <c r="AA44" s="184"/>
      <c r="AB44" s="163"/>
      <c r="AC44" s="163"/>
      <c r="AD44" s="163"/>
      <c r="AE44" s="163"/>
      <c r="AF44" s="163"/>
      <c r="AG44" s="163"/>
      <c r="AH44" s="185"/>
      <c r="AI44" s="186">
        <f>K44</f>
        <v>90.5</v>
      </c>
      <c r="AJ44" s="163">
        <f t="shared" si="3"/>
        <v>90.5</v>
      </c>
    </row>
    <row r="45" spans="1:36">
      <c r="A45" s="2" t="s">
        <v>71</v>
      </c>
      <c r="B45" s="111" t="s">
        <v>489</v>
      </c>
      <c r="C45" s="41">
        <v>24.910811741318195</v>
      </c>
      <c r="D45" s="10"/>
      <c r="E45" s="129"/>
      <c r="F45" s="10"/>
      <c r="G45" s="10"/>
      <c r="H45" s="68">
        <v>14.427265730540144</v>
      </c>
      <c r="I45" s="7"/>
      <c r="J45" s="135"/>
      <c r="K45" s="122"/>
      <c r="L45" s="176"/>
      <c r="M45" s="69">
        <v>10.661922528141657</v>
      </c>
      <c r="N45" s="125"/>
      <c r="O45" s="140"/>
      <c r="P45" s="11"/>
      <c r="Q45" s="11"/>
      <c r="R45" s="4"/>
      <c r="S45" s="70">
        <v>50</v>
      </c>
      <c r="T45" s="3">
        <f t="shared" si="6"/>
        <v>0</v>
      </c>
      <c r="U45" s="3">
        <f t="shared" si="7"/>
        <v>0</v>
      </c>
      <c r="V45" s="60"/>
      <c r="W45" s="111" t="s">
        <v>489</v>
      </c>
      <c r="X45" s="160">
        <f t="shared" si="0"/>
        <v>0</v>
      </c>
      <c r="Y45" s="161">
        <f t="shared" si="1"/>
        <v>0</v>
      </c>
      <c r="Z45" s="162">
        <f t="shared" si="2"/>
        <v>0</v>
      </c>
      <c r="AA45" s="184"/>
      <c r="AB45" s="163"/>
      <c r="AC45" s="163"/>
      <c r="AD45" s="163"/>
      <c r="AE45" s="163"/>
      <c r="AF45" s="163"/>
      <c r="AG45" s="163"/>
      <c r="AH45" s="185"/>
      <c r="AI45" s="186"/>
      <c r="AJ45" s="163">
        <f t="shared" si="3"/>
        <v>0</v>
      </c>
    </row>
    <row r="46" spans="1:36">
      <c r="A46" s="2" t="s">
        <v>72</v>
      </c>
      <c r="B46" s="111" t="s">
        <v>494</v>
      </c>
      <c r="C46" s="41">
        <v>5</v>
      </c>
      <c r="D46" s="10"/>
      <c r="E46" s="129"/>
      <c r="F46" s="10"/>
      <c r="G46" s="10"/>
      <c r="H46" s="68">
        <v>5</v>
      </c>
      <c r="I46" s="7"/>
      <c r="J46" s="146">
        <v>0.5</v>
      </c>
      <c r="K46" s="147">
        <f>J46*H46</f>
        <v>2.5</v>
      </c>
      <c r="L46" s="177" t="s">
        <v>512</v>
      </c>
      <c r="M46" s="69">
        <v>5</v>
      </c>
      <c r="N46" s="125"/>
      <c r="O46" s="140"/>
      <c r="P46" s="11"/>
      <c r="Q46" s="11"/>
      <c r="R46" s="4"/>
      <c r="S46" s="70">
        <v>15</v>
      </c>
      <c r="T46" s="3">
        <f t="shared" si="6"/>
        <v>0</v>
      </c>
      <c r="U46" s="3">
        <f t="shared" si="7"/>
        <v>2.5</v>
      </c>
      <c r="V46" s="60"/>
      <c r="W46" s="111" t="s">
        <v>494</v>
      </c>
      <c r="X46" s="160">
        <f t="shared" si="0"/>
        <v>0</v>
      </c>
      <c r="Y46" s="161" t="str">
        <f t="shared" si="1"/>
        <v>LNF</v>
      </c>
      <c r="Z46" s="162">
        <f t="shared" si="2"/>
        <v>0</v>
      </c>
      <c r="AA46" s="184"/>
      <c r="AB46" s="163"/>
      <c r="AC46" s="163"/>
      <c r="AD46" s="163"/>
      <c r="AE46" s="163"/>
      <c r="AF46" s="163"/>
      <c r="AG46" s="163"/>
      <c r="AH46" s="185"/>
      <c r="AI46" s="186"/>
      <c r="AJ46" s="163">
        <f t="shared" si="3"/>
        <v>0</v>
      </c>
    </row>
    <row r="47" spans="1:36">
      <c r="A47" s="1" t="s">
        <v>25</v>
      </c>
      <c r="B47" s="110" t="s">
        <v>508</v>
      </c>
      <c r="C47" s="34">
        <v>1499.9442469652727</v>
      </c>
      <c r="D47" s="8"/>
      <c r="E47" s="130"/>
      <c r="F47" s="8"/>
      <c r="G47" s="8"/>
      <c r="H47" s="36">
        <v>740.6623129221606</v>
      </c>
      <c r="I47" s="6">
        <v>535.78</v>
      </c>
      <c r="J47" s="134"/>
      <c r="K47" s="121"/>
      <c r="L47" s="174"/>
      <c r="M47" s="38">
        <v>582.48944011256663</v>
      </c>
      <c r="N47" s="124"/>
      <c r="O47" s="139"/>
      <c r="P47" s="9"/>
      <c r="Q47" s="9"/>
      <c r="R47" s="4"/>
      <c r="S47" s="66">
        <v>2823.096</v>
      </c>
      <c r="T47" s="67">
        <f t="shared" si="6"/>
        <v>535.78</v>
      </c>
      <c r="U47" s="67">
        <f>SUM(U48:U50)</f>
        <v>148.13246258443212</v>
      </c>
      <c r="V47" s="60"/>
      <c r="W47" s="110" t="s">
        <v>508</v>
      </c>
      <c r="X47" s="160">
        <f t="shared" si="0"/>
        <v>0</v>
      </c>
      <c r="Y47" s="161">
        <f t="shared" si="1"/>
        <v>0</v>
      </c>
      <c r="Z47" s="162">
        <f t="shared" si="2"/>
        <v>0</v>
      </c>
      <c r="AA47" s="184"/>
      <c r="AB47" s="163"/>
      <c r="AC47" s="163"/>
      <c r="AD47" s="163"/>
      <c r="AE47" s="163"/>
      <c r="AF47" s="163"/>
      <c r="AG47" s="163"/>
      <c r="AH47" s="185"/>
      <c r="AI47" s="186"/>
      <c r="AJ47" s="163">
        <f t="shared" si="3"/>
        <v>0</v>
      </c>
    </row>
    <row r="48" spans="1:36">
      <c r="A48" s="2" t="s">
        <v>73</v>
      </c>
      <c r="B48" s="111" t="s">
        <v>499</v>
      </c>
      <c r="C48" s="41">
        <v>722.61</v>
      </c>
      <c r="D48" s="10"/>
      <c r="E48" s="129"/>
      <c r="F48" s="10"/>
      <c r="G48" s="10"/>
      <c r="H48" s="68">
        <v>377.79700000000003</v>
      </c>
      <c r="I48" s="7"/>
      <c r="J48" s="154">
        <v>0.2</v>
      </c>
      <c r="K48" s="155">
        <f>J48*H48</f>
        <v>75.559400000000011</v>
      </c>
      <c r="L48" s="175" t="s">
        <v>517</v>
      </c>
      <c r="M48" s="69">
        <v>297.07299999999998</v>
      </c>
      <c r="N48" s="125"/>
      <c r="O48" s="140"/>
      <c r="P48" s="11"/>
      <c r="Q48" s="11"/>
      <c r="R48" s="4"/>
      <c r="S48" s="70">
        <v>1397.48</v>
      </c>
      <c r="T48" s="3">
        <f t="shared" si="6"/>
        <v>0</v>
      </c>
      <c r="U48" s="3">
        <f>P48+K48+F48</f>
        <v>75.559400000000011</v>
      </c>
      <c r="V48" s="60"/>
      <c r="W48" s="111" t="s">
        <v>499</v>
      </c>
      <c r="X48" s="160">
        <f t="shared" si="0"/>
        <v>0</v>
      </c>
      <c r="Y48" s="161" t="str">
        <f t="shared" si="1"/>
        <v>?</v>
      </c>
      <c r="Z48" s="162">
        <f t="shared" si="2"/>
        <v>0</v>
      </c>
      <c r="AA48" s="184"/>
      <c r="AB48" s="163"/>
      <c r="AC48" s="163"/>
      <c r="AD48" s="163"/>
      <c r="AE48" s="163"/>
      <c r="AF48" s="163"/>
      <c r="AG48" s="163"/>
      <c r="AH48" s="185"/>
      <c r="AI48" s="186">
        <f>K48</f>
        <v>75.559400000000011</v>
      </c>
      <c r="AJ48" s="163">
        <f t="shared" si="3"/>
        <v>75.559400000000011</v>
      </c>
    </row>
    <row r="49" spans="1:36">
      <c r="A49" s="2" t="s">
        <v>74</v>
      </c>
      <c r="B49" s="111" t="s">
        <v>502</v>
      </c>
      <c r="C49" s="41">
        <v>244.125</v>
      </c>
      <c r="D49" s="10"/>
      <c r="E49" s="129"/>
      <c r="F49" s="10"/>
      <c r="G49" s="10"/>
      <c r="H49" s="68">
        <v>109.85625</v>
      </c>
      <c r="I49" s="7"/>
      <c r="J49" s="154">
        <v>0.2</v>
      </c>
      <c r="K49" s="155">
        <f t="shared" ref="K49:K50" si="8">J49*H49</f>
        <v>21.971250000000001</v>
      </c>
      <c r="L49" s="175" t="s">
        <v>517</v>
      </c>
      <c r="M49" s="69">
        <v>87.396749999999997</v>
      </c>
      <c r="N49" s="125"/>
      <c r="O49" s="140"/>
      <c r="P49" s="11"/>
      <c r="Q49" s="11"/>
      <c r="R49" s="4"/>
      <c r="S49" s="70">
        <v>441.37799999999999</v>
      </c>
      <c r="T49" s="3">
        <f t="shared" si="6"/>
        <v>0</v>
      </c>
      <c r="U49" s="3">
        <f>P49+K49+F49</f>
        <v>21.971250000000001</v>
      </c>
      <c r="V49" s="60"/>
      <c r="W49" s="111" t="s">
        <v>502</v>
      </c>
      <c r="X49" s="160">
        <f t="shared" si="0"/>
        <v>0</v>
      </c>
      <c r="Y49" s="161" t="str">
        <f t="shared" si="1"/>
        <v>?</v>
      </c>
      <c r="Z49" s="162">
        <f t="shared" si="2"/>
        <v>0</v>
      </c>
      <c r="AA49" s="184"/>
      <c r="AB49" s="163"/>
      <c r="AC49" s="163"/>
      <c r="AD49" s="163"/>
      <c r="AE49" s="163"/>
      <c r="AF49" s="163"/>
      <c r="AG49" s="163"/>
      <c r="AH49" s="185"/>
      <c r="AI49" s="186">
        <f>K49</f>
        <v>21.971250000000001</v>
      </c>
      <c r="AJ49" s="163">
        <f t="shared" si="3"/>
        <v>21.971250000000001</v>
      </c>
    </row>
    <row r="50" spans="1:36">
      <c r="A50" s="2" t="s">
        <v>75</v>
      </c>
      <c r="B50" s="111" t="s">
        <v>507</v>
      </c>
      <c r="C50" s="41">
        <v>533.20924696527277</v>
      </c>
      <c r="D50" s="10"/>
      <c r="E50" s="129"/>
      <c r="F50" s="10"/>
      <c r="G50" s="10"/>
      <c r="H50" s="68">
        <v>253.00906292216058</v>
      </c>
      <c r="I50" s="7"/>
      <c r="J50" s="156">
        <v>0.2</v>
      </c>
      <c r="K50" s="155">
        <f t="shared" si="8"/>
        <v>50.601812584432118</v>
      </c>
      <c r="L50" s="175" t="s">
        <v>517</v>
      </c>
      <c r="M50" s="71">
        <v>198.01969011256665</v>
      </c>
      <c r="N50" s="125"/>
      <c r="O50" s="140"/>
      <c r="P50" s="11"/>
      <c r="Q50" s="11"/>
      <c r="R50" s="4"/>
      <c r="S50" s="70">
        <v>984.23800000000006</v>
      </c>
      <c r="T50" s="3">
        <f t="shared" si="6"/>
        <v>0</v>
      </c>
      <c r="U50" s="3">
        <f>P50+K50+F50</f>
        <v>50.601812584432118</v>
      </c>
      <c r="V50" s="60"/>
      <c r="W50" s="111" t="s">
        <v>507</v>
      </c>
      <c r="X50" s="160">
        <f t="shared" si="0"/>
        <v>0</v>
      </c>
      <c r="Y50" s="161" t="str">
        <f t="shared" si="1"/>
        <v>?</v>
      </c>
      <c r="Z50" s="162">
        <f t="shared" si="2"/>
        <v>0</v>
      </c>
      <c r="AA50" s="188"/>
      <c r="AB50" s="189"/>
      <c r="AC50" s="189"/>
      <c r="AD50" s="189"/>
      <c r="AE50" s="189"/>
      <c r="AF50" s="189"/>
      <c r="AG50" s="189"/>
      <c r="AH50" s="190"/>
      <c r="AI50" s="191">
        <f>K50</f>
        <v>50.601812584432118</v>
      </c>
      <c r="AJ50" s="163">
        <f>SUM(AA50:AI50)</f>
        <v>50.601812584432118</v>
      </c>
    </row>
    <row r="51" spans="1:36">
      <c r="C51" s="12"/>
      <c r="D51" s="13"/>
      <c r="E51" s="131"/>
      <c r="F51" s="13"/>
      <c r="G51" s="13"/>
      <c r="H51" s="12"/>
      <c r="I51" s="13"/>
      <c r="J51" s="131"/>
      <c r="K51" s="13"/>
      <c r="L51" s="166"/>
      <c r="M51" s="13"/>
      <c r="N51" s="13"/>
      <c r="O51" s="131"/>
      <c r="P51" s="13"/>
      <c r="Q51" s="13"/>
      <c r="R51" s="5"/>
      <c r="S51" s="5"/>
      <c r="T51" s="5"/>
      <c r="U51" s="5"/>
      <c r="V51" s="60"/>
      <c r="W51" s="60"/>
      <c r="X51" s="86"/>
      <c r="Y51" s="86"/>
      <c r="Z51" s="86"/>
      <c r="AA51" s="164"/>
      <c r="AB51" s="164"/>
      <c r="AC51" s="164"/>
      <c r="AD51" s="164"/>
      <c r="AE51" s="164"/>
      <c r="AF51" s="164"/>
      <c r="AG51" s="164"/>
      <c r="AH51" s="164"/>
      <c r="AI51" s="164"/>
      <c r="AJ51" s="165"/>
    </row>
    <row r="52" spans="1:36">
      <c r="A52" s="61" t="s">
        <v>4</v>
      </c>
      <c r="B52" s="62" t="s">
        <v>32</v>
      </c>
      <c r="C52" s="72">
        <v>23357.616528895291</v>
      </c>
      <c r="D52" s="14">
        <f>SUM(D3:D50)</f>
        <v>226.85785882352934</v>
      </c>
      <c r="E52" s="132"/>
      <c r="F52" s="14">
        <f>SUM(F3:F50)</f>
        <v>274.43092328340981</v>
      </c>
      <c r="G52" s="14"/>
      <c r="H52" s="73">
        <v>13527.722179180853</v>
      </c>
      <c r="I52" s="15">
        <f>SUM(I3:I50)</f>
        <v>3326.8282849058824</v>
      </c>
      <c r="J52" s="136"/>
      <c r="K52" s="15">
        <f>SUM(K3:K50)</f>
        <v>3451.8444439770428</v>
      </c>
      <c r="L52" s="178"/>
      <c r="M52" s="74">
        <v>9997.1490475381979</v>
      </c>
      <c r="N52" s="126">
        <f>SUM(N3:N50)</f>
        <v>1441.2752067764704</v>
      </c>
      <c r="O52" s="141"/>
      <c r="P52" s="16">
        <f>SUM(P3:P50)</f>
        <v>1225.5351879047205</v>
      </c>
      <c r="Q52" s="170"/>
      <c r="R52" s="5"/>
      <c r="S52" s="75">
        <v>46882.487755614355</v>
      </c>
      <c r="T52" s="17">
        <f>T47+T36+T31+T28+T17+T11+T6+T3</f>
        <v>4994.9613505058824</v>
      </c>
      <c r="U52" s="17">
        <f>U47+U36+U31+U28+U17+U11+U6+U3</f>
        <v>4951.8105551651724</v>
      </c>
      <c r="V52" s="60"/>
      <c r="W52" s="60"/>
      <c r="X52" s="166"/>
      <c r="Y52" s="86" t="s">
        <v>30</v>
      </c>
      <c r="Z52" s="167">
        <f>SUM(AA52:AI52)</f>
        <v>4520.9483211311599</v>
      </c>
      <c r="AA52" s="168">
        <f>SUM(AA3:AA50)</f>
        <v>19.783125185801364</v>
      </c>
      <c r="AB52" s="168">
        <f t="shared" ref="AB52:AH52" si="9">SUM(AB3:AB50)</f>
        <v>0</v>
      </c>
      <c r="AC52" s="168">
        <f t="shared" si="9"/>
        <v>1330.7612844876701</v>
      </c>
      <c r="AD52" s="168">
        <f t="shared" si="9"/>
        <v>247.57499999999999</v>
      </c>
      <c r="AE52" s="168">
        <f t="shared" si="9"/>
        <v>278.31271887664815</v>
      </c>
      <c r="AF52" s="168">
        <f>SUM(AF3:AF50)</f>
        <v>1312.571342226317</v>
      </c>
      <c r="AG52" s="168">
        <f t="shared" si="9"/>
        <v>426.7632625844895</v>
      </c>
      <c r="AH52" s="168">
        <f t="shared" si="9"/>
        <v>19.783125185801364</v>
      </c>
      <c r="AI52" s="168">
        <f>SUM(AI3:AI50)</f>
        <v>885.39846258443208</v>
      </c>
      <c r="AJ52" s="168">
        <f>SUM(AJ3:AJ50)</f>
        <v>4520.9483211311599</v>
      </c>
    </row>
    <row r="53" spans="1:36">
      <c r="C53" s="18"/>
      <c r="D53" s="5"/>
      <c r="E53" s="131"/>
      <c r="F53" s="13"/>
      <c r="G53" s="13"/>
      <c r="H53" s="5"/>
      <c r="I53" s="5"/>
      <c r="J53" s="131"/>
      <c r="K53" s="5"/>
      <c r="L53" s="86"/>
      <c r="M53" s="5"/>
      <c r="N53" s="5"/>
      <c r="O53" s="131"/>
      <c r="P53" s="5"/>
      <c r="Q53" s="5"/>
      <c r="R53" s="5"/>
      <c r="S53" s="5"/>
      <c r="T53" s="5"/>
      <c r="U53" s="5"/>
      <c r="V53" s="60"/>
      <c r="W53" s="60"/>
      <c r="X53" s="86"/>
      <c r="Y53" s="86"/>
      <c r="Z53" s="169"/>
      <c r="AA53" s="165"/>
      <c r="AB53" s="165"/>
      <c r="AC53" s="165"/>
      <c r="AD53" s="165"/>
      <c r="AE53" s="165"/>
      <c r="AF53" s="165"/>
      <c r="AG53" s="165"/>
      <c r="AH53" s="165"/>
      <c r="AI53" s="165"/>
      <c r="AJ53" s="165"/>
    </row>
    <row r="54" spans="1:36">
      <c r="B54" s="63" t="s">
        <v>33</v>
      </c>
      <c r="C54" s="19">
        <v>46882.487755614347</v>
      </c>
      <c r="D54" s="19">
        <v>4994.9613505058824</v>
      </c>
      <c r="E54" s="19">
        <f>U52</f>
        <v>4951.8105551651724</v>
      </c>
      <c r="F54" s="5"/>
      <c r="G54" s="13"/>
      <c r="H54" s="5"/>
      <c r="I54" s="12"/>
      <c r="J54" s="137"/>
      <c r="K54" s="12"/>
      <c r="L54" s="179"/>
      <c r="M54" s="76"/>
      <c r="N54" s="5"/>
      <c r="O54" s="131"/>
      <c r="P54" s="5"/>
      <c r="Q54" s="5"/>
      <c r="R54" s="5"/>
      <c r="S54" s="5"/>
      <c r="T54" s="5"/>
      <c r="U54" s="5"/>
      <c r="V54" s="60"/>
      <c r="W54" s="60"/>
      <c r="X54" s="86"/>
      <c r="Y54" s="86" t="s">
        <v>534</v>
      </c>
      <c r="Z54" s="86">
        <v>34.799999999999997</v>
      </c>
      <c r="AA54" s="165">
        <v>1.8</v>
      </c>
      <c r="AB54" s="165">
        <v>0.3</v>
      </c>
      <c r="AC54" s="165">
        <v>9.3000000000000007</v>
      </c>
      <c r="AD54" s="165">
        <v>6</v>
      </c>
      <c r="AE54" s="165">
        <v>7.6</v>
      </c>
      <c r="AF54" s="165">
        <v>11.1</v>
      </c>
      <c r="AG54" s="165">
        <v>5.2</v>
      </c>
      <c r="AH54" s="165">
        <v>3</v>
      </c>
      <c r="AI54" s="165"/>
      <c r="AJ54" s="165"/>
    </row>
    <row r="55" spans="1:36">
      <c r="B55" t="s">
        <v>4</v>
      </c>
      <c r="C55" s="18"/>
      <c r="D55" s="5"/>
      <c r="E55" s="131"/>
      <c r="F55" s="5"/>
      <c r="G55" s="5"/>
      <c r="H55" s="5"/>
      <c r="I55" s="5"/>
      <c r="J55" s="131"/>
      <c r="K55" s="5"/>
      <c r="L55" s="86"/>
      <c r="M55" s="5"/>
      <c r="N55" s="5"/>
      <c r="O55" s="131"/>
      <c r="P55" s="5"/>
      <c r="Q55" s="5"/>
      <c r="R55" s="5"/>
      <c r="S55" s="5"/>
      <c r="T55" s="5"/>
      <c r="U55" s="5"/>
      <c r="V55" s="60"/>
      <c r="W55" s="60"/>
      <c r="X55" s="86"/>
      <c r="Y55" s="86"/>
      <c r="Z55" s="86"/>
      <c r="AA55" s="165"/>
      <c r="AB55" s="165"/>
      <c r="AC55" s="165"/>
      <c r="AD55" s="165"/>
      <c r="AE55" s="165"/>
      <c r="AF55" s="165"/>
      <c r="AG55" s="165"/>
      <c r="AH55" s="165"/>
      <c r="AI55" s="165"/>
      <c r="AJ55" s="165"/>
    </row>
    <row r="56" spans="1:36">
      <c r="B56" s="63" t="s">
        <v>34</v>
      </c>
      <c r="C56" s="19" t="s">
        <v>4</v>
      </c>
      <c r="D56" s="19">
        <v>4500</v>
      </c>
      <c r="E56" s="138"/>
      <c r="F56" s="5"/>
      <c r="G56" s="5"/>
      <c r="H56" s="5"/>
      <c r="I56" s="5"/>
      <c r="J56" s="131"/>
      <c r="K56" s="5"/>
      <c r="L56" s="86"/>
      <c r="M56" s="5"/>
      <c r="N56" s="5"/>
      <c r="O56" s="131"/>
      <c r="P56" s="5"/>
      <c r="Q56" s="5"/>
      <c r="R56" s="5"/>
      <c r="S56" s="5"/>
      <c r="T56" s="5"/>
      <c r="U56" s="5"/>
      <c r="V56" s="60"/>
      <c r="W56" s="60"/>
      <c r="X56" s="86"/>
      <c r="Y56" s="86" t="s">
        <v>535</v>
      </c>
      <c r="Z56" s="86">
        <f>Z54/Z52</f>
        <v>7.6975000659359211E-3</v>
      </c>
      <c r="AA56" s="86">
        <f t="shared" ref="AA56:AH56" si="10">AA54/AA52</f>
        <v>9.0986635483249437E-2</v>
      </c>
      <c r="AB56" s="86" t="e">
        <f t="shared" si="10"/>
        <v>#DIV/0!</v>
      </c>
      <c r="AC56" s="86">
        <f t="shared" si="10"/>
        <v>6.9884810359360644E-3</v>
      </c>
      <c r="AD56" s="86">
        <f t="shared" si="10"/>
        <v>2.4235080278703424E-2</v>
      </c>
      <c r="AE56" s="86">
        <f t="shared" si="10"/>
        <v>2.7307411715410748E-2</v>
      </c>
      <c r="AF56" s="86">
        <f t="shared" si="10"/>
        <v>8.4566831858242028E-3</v>
      </c>
      <c r="AG56" s="86">
        <f t="shared" si="10"/>
        <v>1.2184741414967783E-2</v>
      </c>
      <c r="AH56" s="86">
        <f t="shared" si="10"/>
        <v>0.15164439247208239</v>
      </c>
      <c r="AI56" s="165"/>
      <c r="AJ56" s="165"/>
    </row>
    <row r="57" spans="1:36">
      <c r="B57" t="s">
        <v>4</v>
      </c>
    </row>
    <row r="58" spans="1:36">
      <c r="C58" s="181"/>
      <c r="D58" t="s">
        <v>532</v>
      </c>
    </row>
    <row r="59" spans="1:36">
      <c r="C59" s="180"/>
      <c r="D59" t="s">
        <v>533</v>
      </c>
    </row>
    <row r="60" spans="1:36">
      <c r="C60" s="182"/>
      <c r="D60" t="s">
        <v>531</v>
      </c>
    </row>
  </sheetData>
  <mergeCells count="8">
    <mergeCell ref="X2:Z2"/>
    <mergeCell ref="AA2:AH2"/>
    <mergeCell ref="O2:P2"/>
    <mergeCell ref="C1:F1"/>
    <mergeCell ref="H1:K1"/>
    <mergeCell ref="M1:P1"/>
    <mergeCell ref="J2:K2"/>
    <mergeCell ref="E2:F2"/>
  </mergeCells>
  <pageMargins left="0.7" right="0.7" top="0.75" bottom="0.75" header="0.3" footer="0.3"/>
  <pageSetup orientation="portrait" horizontalDpi="300" verticalDpi="0" copie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3</vt:i4>
      </vt:variant>
    </vt:vector>
  </HeadingPairs>
  <TitlesOfParts>
    <vt:vector size="3" baseType="lpstr">
      <vt:lpstr>Instructions</vt:lpstr>
      <vt:lpstr>Pixel Cost</vt:lpstr>
      <vt:lpstr>FA survey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2018-03-06T15:18:11Z</dcterms:modified>
</cp:coreProperties>
</file>