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305"/>
  <workbookPr filterPrivacy="1" autoCompressPictures="0"/>
  <bookViews>
    <workbookView xWindow="340" yWindow="1700" windowWidth="27640" windowHeight="18860" activeTab="1"/>
  </bookViews>
  <sheets>
    <sheet name="Instructions" sheetId="43" r:id="rId1"/>
    <sheet name="FA contribution" sheetId="3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33" l="1"/>
  <c r="F27" i="33"/>
  <c r="H27" i="33"/>
  <c r="D29" i="33"/>
  <c r="C27" i="33"/>
  <c r="E27" i="33"/>
  <c r="G27" i="33"/>
  <c r="C29" i="33"/>
  <c r="L27" i="33"/>
  <c r="K3" i="33"/>
  <c r="K4" i="33"/>
  <c r="K6" i="33"/>
  <c r="K7" i="33"/>
  <c r="K8" i="33"/>
  <c r="K10" i="33"/>
  <c r="K11" i="33"/>
  <c r="K12" i="33"/>
  <c r="K13" i="33"/>
  <c r="K14" i="33"/>
  <c r="K16" i="33"/>
  <c r="K17" i="33"/>
  <c r="K18" i="33"/>
  <c r="K19" i="33"/>
  <c r="K20" i="33"/>
  <c r="K21" i="33"/>
  <c r="K23" i="33"/>
  <c r="K24" i="33"/>
  <c r="K25" i="33"/>
  <c r="K27" i="33"/>
  <c r="J3" i="33"/>
  <c r="J4" i="33"/>
  <c r="J6" i="33"/>
  <c r="J7" i="33"/>
  <c r="J8" i="33"/>
  <c r="J10" i="33"/>
  <c r="J11" i="33"/>
  <c r="J12" i="33"/>
  <c r="J13" i="33"/>
  <c r="J14" i="33"/>
  <c r="J16" i="33"/>
  <c r="J17" i="33"/>
  <c r="J18" i="33"/>
  <c r="J19" i="33"/>
  <c r="J20" i="33"/>
  <c r="J21" i="33"/>
  <c r="J23" i="33"/>
  <c r="J24" i="33"/>
  <c r="J25" i="33"/>
  <c r="J27" i="33"/>
</calcChain>
</file>

<file path=xl/sharedStrings.xml><?xml version="1.0" encoding="utf-8"?>
<sst xmlns="http://schemas.openxmlformats.org/spreadsheetml/2006/main" count="336" uniqueCount="133">
  <si>
    <t>Sensors</t>
  </si>
  <si>
    <t xml:space="preserve"> </t>
  </si>
  <si>
    <t>FE</t>
  </si>
  <si>
    <t>Flex</t>
  </si>
  <si>
    <t>Mechanics</t>
  </si>
  <si>
    <t>IST</t>
  </si>
  <si>
    <t>DCS</t>
  </si>
  <si>
    <t>PP2</t>
  </si>
  <si>
    <t>Fibers</t>
  </si>
  <si>
    <t>On-det electronics</t>
  </si>
  <si>
    <t>Cost</t>
  </si>
  <si>
    <t>Layer 0-1</t>
  </si>
  <si>
    <t>Layer 4</t>
  </si>
  <si>
    <t>BB</t>
  </si>
  <si>
    <t>Inner</t>
  </si>
  <si>
    <t>Barrel</t>
  </si>
  <si>
    <t>Endcaps</t>
  </si>
  <si>
    <t>Other</t>
  </si>
  <si>
    <t>Total</t>
  </si>
  <si>
    <t>%</t>
  </si>
  <si>
    <t>Layer 0</t>
  </si>
  <si>
    <t>2.1.1</t>
  </si>
  <si>
    <t>2.1.2.1</t>
  </si>
  <si>
    <t>Layer 1</t>
  </si>
  <si>
    <t>Rings</t>
  </si>
  <si>
    <t>Ring 0</t>
  </si>
  <si>
    <t>2.1.2</t>
  </si>
  <si>
    <t>FE Electronics</t>
  </si>
  <si>
    <t>Readout</t>
  </si>
  <si>
    <t>Ring 1</t>
  </si>
  <si>
    <t>2.1.3.1</t>
  </si>
  <si>
    <t>2.1.3.2</t>
  </si>
  <si>
    <t>Type 0</t>
  </si>
  <si>
    <t>2.1.3.3</t>
  </si>
  <si>
    <t>Service Panels</t>
  </si>
  <si>
    <t>2.1.3</t>
  </si>
  <si>
    <t>Type 2</t>
  </si>
  <si>
    <t>2.1.5</t>
  </si>
  <si>
    <t>Power Supplies</t>
  </si>
  <si>
    <t>2.1.4</t>
  </si>
  <si>
    <t>Off-det Electronics</t>
  </si>
  <si>
    <t>Tot Mod</t>
  </si>
  <si>
    <t>Loading / Integration</t>
  </si>
  <si>
    <t>Assembly sites</t>
  </si>
  <si>
    <t>Layer 2-3</t>
  </si>
  <si>
    <t>Layer 4-5</t>
  </si>
  <si>
    <t xml:space="preserve">  </t>
  </si>
  <si>
    <t>Item</t>
  </si>
  <si>
    <t>Layer 2</t>
  </si>
  <si>
    <t>Layer 3</t>
  </si>
  <si>
    <t>Ring 2</t>
  </si>
  <si>
    <t>Ring 3</t>
  </si>
  <si>
    <t>Ring 4</t>
  </si>
  <si>
    <r>
      <rPr>
        <sz val="11"/>
        <color theme="0"/>
        <rFont val="Symbol"/>
        <family val="1"/>
        <charset val="2"/>
      </rPr>
      <t>h</t>
    </r>
    <r>
      <rPr>
        <sz val="11"/>
        <color theme="0"/>
        <rFont val="Calibri"/>
        <family val="2"/>
        <scheme val="minor"/>
      </rPr>
      <t xml:space="preserve"> = 4</t>
    </r>
  </si>
  <si>
    <t>Radius</t>
  </si>
  <si>
    <t># staves/rings</t>
  </si>
  <si>
    <t># mods per struct</t>
  </si>
  <si>
    <t># modules</t>
  </si>
  <si>
    <t>5,0-9,0</t>
  </si>
  <si>
    <t>8,0-12</t>
  </si>
  <si>
    <t>15-19</t>
  </si>
  <si>
    <t>21-25</t>
  </si>
  <si>
    <t>27,5-31,5</t>
  </si>
  <si>
    <t>Total Mod</t>
  </si>
  <si>
    <t>Total Surf</t>
  </si>
  <si>
    <t>Fraction (%)</t>
  </si>
  <si>
    <t>Outer Barrel</t>
  </si>
  <si>
    <t>Outer Endcap</t>
  </si>
  <si>
    <t>2.1</t>
  </si>
  <si>
    <t>Pixel Detector</t>
  </si>
  <si>
    <t>Core</t>
  </si>
  <si>
    <t>TOT CORE</t>
  </si>
  <si>
    <t>TOT COMMITMENT</t>
  </si>
  <si>
    <t>FE Chips</t>
  </si>
  <si>
    <t>Hybridization and module assembly</t>
  </si>
  <si>
    <t>Bump bonding</t>
  </si>
  <si>
    <t>Module flex</t>
  </si>
  <si>
    <t>Module assembly and testing</t>
  </si>
  <si>
    <t>Services</t>
  </si>
  <si>
    <t>2.1.4.a</t>
  </si>
  <si>
    <t>Type-I cables/pipes</t>
  </si>
  <si>
    <t>2.1.4.b</t>
  </si>
  <si>
    <t>Type-II cables/pipes</t>
  </si>
  <si>
    <t>2.1.4.c</t>
  </si>
  <si>
    <t>Optical data transmission</t>
  </si>
  <si>
    <t>2.1.4.d</t>
  </si>
  <si>
    <t>Type-0 cables (including PSPP chip)</t>
  </si>
  <si>
    <t>2.1.4.e</t>
  </si>
  <si>
    <t>PP0/PP1 (including DCS controller chip on PP0)</t>
  </si>
  <si>
    <t>Local Supports</t>
  </si>
  <si>
    <t>2.1.5.1.1</t>
  </si>
  <si>
    <t>Outer Barrel local support mechanics</t>
  </si>
  <si>
    <t>2.1.5.1.2</t>
  </si>
  <si>
    <t>Outer Endcap local support mechanics</t>
  </si>
  <si>
    <t>2.1.5.1.3-4</t>
  </si>
  <si>
    <t>Inner System support mechanics</t>
  </si>
  <si>
    <t>2.1.5.3.1</t>
  </si>
  <si>
    <t>Outer Barrel Module Loading</t>
  </si>
  <si>
    <t>2.1.5.3.2</t>
  </si>
  <si>
    <t>Outer Endcap Module Loading</t>
  </si>
  <si>
    <t>2.1.5.3.3-4</t>
  </si>
  <si>
    <t>Inner System Module Loading</t>
  </si>
  <si>
    <t>2.1.6</t>
  </si>
  <si>
    <t>Global Mechanics and installation tooling</t>
  </si>
  <si>
    <t>2.1.6.1</t>
  </si>
  <si>
    <t>Inner layers support tube (IST) – Insertion system</t>
  </si>
  <si>
    <t>2.1.7</t>
  </si>
  <si>
    <t>Integration and system test</t>
  </si>
  <si>
    <t>2.1.8</t>
  </si>
  <si>
    <t>Off-detector electronics (LV, HV power supplies, DCS)</t>
  </si>
  <si>
    <t>FA contribution</t>
  </si>
  <si>
    <t>Total FA contribution</t>
  </si>
  <si>
    <t>Suggested contribution</t>
  </si>
  <si>
    <t>2.1.5 + 2.1.6</t>
  </si>
  <si>
    <t>2.1.5.3 + 2.1.7</t>
  </si>
  <si>
    <t>2.1.4.11</t>
  </si>
  <si>
    <t>2.1.4.15</t>
  </si>
  <si>
    <t>2.1.4.13-14</t>
  </si>
  <si>
    <t>2.1.4.1 + 2.1.4.3-6</t>
  </si>
  <si>
    <t>2.1.4.2 + 2.1.4.8</t>
  </si>
  <si>
    <t>2.1.4.2.1 + 2.1.4.1.5</t>
  </si>
  <si>
    <t>2.1.4.9-10</t>
  </si>
  <si>
    <t>2 FE chip masks</t>
  </si>
  <si>
    <t>OLD SURVEY</t>
  </si>
  <si>
    <t>Italy</t>
  </si>
  <si>
    <t>Total commitments</t>
  </si>
  <si>
    <t>Fraction Barrel (%)</t>
  </si>
  <si>
    <t>Fraction End-cap (%)</t>
  </si>
  <si>
    <t>Fraction Inner (%)</t>
  </si>
  <si>
    <t>Cost / m2</t>
  </si>
  <si>
    <t xml:space="preserve">Table C - Proposed commitments - coverage </t>
  </si>
  <si>
    <t>Table A - Detector cost - summary table</t>
  </si>
  <si>
    <t>Table B - Number of staves/rings and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</si>
</sst>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Symbol"/>
      <family val="1"/>
      <charset val="2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theme="1"/>
      <name val="Calibri"/>
      <family val="2"/>
    </font>
    <font>
      <sz val="6"/>
      <color rgb="FFFFFFFF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6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7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</cellStyleXfs>
  <cellXfs count="111">
    <xf numFmtId="0" fontId="0" fillId="0" borderId="0" xfId="0"/>
    <xf numFmtId="0" fontId="2" fillId="3" borderId="1" xfId="2" applyBorder="1"/>
    <xf numFmtId="0" fontId="0" fillId="3" borderId="1" xfId="2" applyFont="1" applyBorder="1"/>
    <xf numFmtId="2" fontId="0" fillId="3" borderId="1" xfId="2" applyNumberFormat="1" applyFont="1" applyBorder="1"/>
    <xf numFmtId="0" fontId="3" fillId="7" borderId="1" xfId="5" applyFont="1" applyBorder="1"/>
    <xf numFmtId="0" fontId="0" fillId="0" borderId="0" xfId="0"/>
    <xf numFmtId="2" fontId="2" fillId="3" borderId="1" xfId="2" applyNumberFormat="1" applyBorder="1"/>
    <xf numFmtId="0" fontId="2" fillId="4" borderId="1" xfId="3" applyBorder="1"/>
    <xf numFmtId="2" fontId="2" fillId="4" borderId="1" xfId="3" applyNumberFormat="1" applyBorder="1"/>
    <xf numFmtId="0" fontId="4" fillId="2" borderId="0" xfId="1"/>
    <xf numFmtId="0" fontId="2" fillId="11" borderId="1" xfId="6" applyBorder="1"/>
    <xf numFmtId="0" fontId="4" fillId="7" borderId="1" xfId="5" applyBorder="1"/>
    <xf numFmtId="0" fontId="4" fillId="7" borderId="1" xfId="5" applyBorder="1" applyAlignment="1">
      <alignment horizontal="right"/>
    </xf>
    <xf numFmtId="0" fontId="4" fillId="7" borderId="1" xfId="5" applyBorder="1" applyAlignment="1">
      <alignment horizontal="center"/>
    </xf>
    <xf numFmtId="0" fontId="3" fillId="7" borderId="1" xfId="5" applyFont="1" applyBorder="1" applyAlignment="1">
      <alignment horizontal="left"/>
    </xf>
    <xf numFmtId="2" fontId="3" fillId="7" borderId="1" xfId="5" applyNumberFormat="1" applyFont="1" applyBorder="1" applyAlignment="1">
      <alignment horizontal="center"/>
    </xf>
    <xf numFmtId="1" fontId="3" fillId="7" borderId="1" xfId="5" applyNumberFormat="1" applyFont="1" applyBorder="1" applyAlignment="1">
      <alignment horizontal="center"/>
    </xf>
    <xf numFmtId="2" fontId="5" fillId="4" borderId="1" xfId="3" applyNumberFormat="1" applyFont="1" applyBorder="1"/>
    <xf numFmtId="2" fontId="2" fillId="4" borderId="1" xfId="3" applyNumberFormat="1" applyBorder="1" applyAlignment="1">
      <alignment horizontal="right"/>
    </xf>
    <xf numFmtId="2" fontId="0" fillId="4" borderId="1" xfId="3" applyNumberFormat="1" applyFont="1" applyBorder="1" applyAlignment="1">
      <alignment horizontal="right"/>
    </xf>
    <xf numFmtId="164" fontId="3" fillId="2" borderId="0" xfId="1" applyNumberFormat="1" applyFont="1" applyAlignment="1">
      <alignment horizontal="center"/>
    </xf>
    <xf numFmtId="164" fontId="4" fillId="2" borderId="0" xfId="1" applyNumberFormat="1" applyFont="1" applyAlignment="1">
      <alignment horizontal="center"/>
    </xf>
    <xf numFmtId="2" fontId="0" fillId="4" borderId="1" xfId="3" applyNumberFormat="1" applyFont="1" applyBorder="1"/>
    <xf numFmtId="0" fontId="0" fillId="11" borderId="1" xfId="6" applyFont="1" applyBorder="1"/>
    <xf numFmtId="16" fontId="4" fillId="7" borderId="1" xfId="5" applyNumberFormat="1" applyBorder="1" applyAlignment="1">
      <alignment horizontal="center"/>
    </xf>
    <xf numFmtId="0" fontId="7" fillId="2" borderId="0" xfId="16"/>
    <xf numFmtId="0" fontId="8" fillId="2" borderId="0" xfId="16" applyFont="1"/>
    <xf numFmtId="0" fontId="9" fillId="6" borderId="1" xfId="18" applyFont="1" applyBorder="1" applyAlignment="1">
      <alignment horizontal="center" vertical="center" wrapText="1"/>
    </xf>
    <xf numFmtId="0" fontId="9" fillId="20" borderId="1" xfId="15" applyFont="1" applyBorder="1" applyAlignment="1">
      <alignment horizontal="center" vertical="center" wrapText="1"/>
    </xf>
    <xf numFmtId="0" fontId="9" fillId="17" borderId="1" xfId="12" applyFont="1" applyBorder="1" applyAlignment="1">
      <alignment horizontal="center" vertical="center" wrapText="1"/>
    </xf>
    <xf numFmtId="0" fontId="9" fillId="0" borderId="0" xfId="0" applyFont="1"/>
    <xf numFmtId="0" fontId="10" fillId="10" borderId="0" xfId="0" applyFont="1" applyFill="1" applyAlignment="1">
      <alignment vertical="center"/>
    </xf>
    <xf numFmtId="0" fontId="11" fillId="0" borderId="0" xfId="0" applyFont="1"/>
    <xf numFmtId="0" fontId="12" fillId="9" borderId="0" xfId="3" applyFont="1" applyFill="1" applyAlignment="1">
      <alignment vertical="center"/>
    </xf>
    <xf numFmtId="0" fontId="12" fillId="9" borderId="0" xfId="3" applyFont="1" applyFill="1" applyAlignment="1">
      <alignment horizontal="left" vertical="center"/>
    </xf>
    <xf numFmtId="164" fontId="0" fillId="0" borderId="0" xfId="0" applyNumberFormat="1"/>
    <xf numFmtId="0" fontId="0" fillId="0" borderId="1" xfId="0" applyFont="1" applyBorder="1"/>
    <xf numFmtId="0" fontId="13" fillId="2" borderId="1" xfId="16" applyFont="1" applyBorder="1"/>
    <xf numFmtId="0" fontId="13" fillId="7" borderId="0" xfId="19" applyFont="1"/>
    <xf numFmtId="164" fontId="14" fillId="23" borderId="7" xfId="3" applyNumberFormat="1" applyFont="1" applyFill="1" applyBorder="1" applyAlignment="1">
      <alignment vertical="center"/>
    </xf>
    <xf numFmtId="164" fontId="14" fillId="0" borderId="0" xfId="0" applyNumberFormat="1" applyFont="1"/>
    <xf numFmtId="164" fontId="14" fillId="14" borderId="1" xfId="9" applyNumberFormat="1" applyFont="1" applyBorder="1"/>
    <xf numFmtId="0" fontId="14" fillId="0" borderId="0" xfId="0" applyFont="1"/>
    <xf numFmtId="164" fontId="14" fillId="12" borderId="1" xfId="7" applyNumberFormat="1" applyFont="1" applyBorder="1"/>
    <xf numFmtId="164" fontId="14" fillId="23" borderId="7" xfId="14" applyNumberFormat="1" applyFont="1" applyFill="1" applyBorder="1" applyAlignment="1">
      <alignment vertical="center"/>
    </xf>
    <xf numFmtId="164" fontId="14" fillId="20" borderId="1" xfId="15" applyNumberFormat="1" applyFont="1" applyBorder="1"/>
    <xf numFmtId="164" fontId="14" fillId="13" borderId="1" xfId="8" applyNumberFormat="1" applyFont="1" applyBorder="1" applyAlignment="1">
      <alignment vertical="center"/>
    </xf>
    <xf numFmtId="164" fontId="14" fillId="13" borderId="1" xfId="8" applyNumberFormat="1" applyFont="1" applyBorder="1"/>
    <xf numFmtId="164" fontId="14" fillId="19" borderId="1" xfId="14" applyNumberFormat="1" applyFont="1" applyBorder="1" applyAlignment="1">
      <alignment vertical="center"/>
    </xf>
    <xf numFmtId="164" fontId="14" fillId="19" borderId="1" xfId="14" applyNumberFormat="1" applyFont="1" applyBorder="1"/>
    <xf numFmtId="164" fontId="14" fillId="16" borderId="5" xfId="11" applyNumberFormat="1" applyFont="1" applyBorder="1" applyAlignment="1">
      <alignment vertical="center"/>
    </xf>
    <xf numFmtId="164" fontId="14" fillId="16" borderId="1" xfId="11" applyNumberFormat="1" applyFont="1" applyBorder="1" applyAlignment="1">
      <alignment vertical="center"/>
    </xf>
    <xf numFmtId="164" fontId="14" fillId="16" borderId="1" xfId="11" applyNumberFormat="1" applyFont="1" applyBorder="1"/>
    <xf numFmtId="164" fontId="14" fillId="23" borderId="7" xfId="11" applyNumberFormat="1" applyFont="1" applyFill="1" applyBorder="1" applyAlignment="1">
      <alignment vertical="center"/>
    </xf>
    <xf numFmtId="164" fontId="14" fillId="17" borderId="1" xfId="12" applyNumberFormat="1" applyFont="1" applyBorder="1"/>
    <xf numFmtId="0" fontId="2" fillId="24" borderId="1" xfId="6" applyFill="1" applyBorder="1"/>
    <xf numFmtId="0" fontId="4" fillId="25" borderId="1" xfId="5" applyFill="1" applyBorder="1"/>
    <xf numFmtId="0" fontId="4" fillId="25" borderId="1" xfId="5" applyFill="1" applyBorder="1" applyAlignment="1">
      <alignment horizontal="center"/>
    </xf>
    <xf numFmtId="0" fontId="4" fillId="25" borderId="1" xfId="5" applyFill="1" applyBorder="1" applyAlignment="1">
      <alignment horizontal="left"/>
    </xf>
    <xf numFmtId="2" fontId="2" fillId="26" borderId="1" xfId="4" applyNumberFormat="1" applyFill="1" applyBorder="1" applyAlignment="1">
      <alignment horizontal="center" vertical="center"/>
    </xf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/>
    </xf>
    <xf numFmtId="0" fontId="3" fillId="2" borderId="0" xfId="1" applyFont="1" applyBorder="1" applyAlignment="1">
      <alignment horizontal="left"/>
    </xf>
    <xf numFmtId="0" fontId="16" fillId="2" borderId="1" xfId="1" applyFont="1" applyBorder="1" applyAlignment="1">
      <alignment horizontal="center" vertical="center" wrapText="1"/>
    </xf>
    <xf numFmtId="164" fontId="14" fillId="10" borderId="1" xfId="11" applyNumberFormat="1" applyFont="1" applyFill="1" applyBorder="1" applyAlignment="1">
      <alignment vertical="center"/>
    </xf>
    <xf numFmtId="164" fontId="15" fillId="28" borderId="1" xfId="11" applyNumberFormat="1" applyFont="1" applyFill="1" applyBorder="1" applyAlignment="1">
      <alignment vertical="center"/>
    </xf>
    <xf numFmtId="164" fontId="14" fillId="9" borderId="1" xfId="0" applyNumberFormat="1" applyFont="1" applyFill="1" applyBorder="1"/>
    <xf numFmtId="164" fontId="14" fillId="22" borderId="1" xfId="9" applyNumberFormat="1" applyFont="1" applyFill="1" applyBorder="1"/>
    <xf numFmtId="164" fontId="14" fillId="21" borderId="1" xfId="9" applyNumberFormat="1" applyFont="1" applyFill="1" applyBorder="1"/>
    <xf numFmtId="0" fontId="3" fillId="2" borderId="0" xfId="1" applyFont="1" applyAlignment="1">
      <alignment horizontal="center" vertical="center"/>
    </xf>
    <xf numFmtId="0" fontId="0" fillId="27" borderId="0" xfId="0" applyFill="1"/>
    <xf numFmtId="0" fontId="17" fillId="0" borderId="0" xfId="0" applyFont="1" applyAlignment="1">
      <alignment vertical="center"/>
    </xf>
    <xf numFmtId="49" fontId="0" fillId="0" borderId="0" xfId="0" applyNumberFormat="1" applyAlignment="1">
      <alignment vertical="top"/>
    </xf>
    <xf numFmtId="0" fontId="19" fillId="29" borderId="1" xfId="1" applyFont="1" applyFill="1" applyBorder="1" applyAlignment="1">
      <alignment horizontal="center" vertical="center" wrapText="1"/>
    </xf>
    <xf numFmtId="164" fontId="20" fillId="30" borderId="1" xfId="11" applyNumberFormat="1" applyFont="1" applyFill="1" applyBorder="1" applyAlignment="1">
      <alignment vertical="center"/>
    </xf>
    <xf numFmtId="164" fontId="20" fillId="31" borderId="7" xfId="3" applyNumberFormat="1" applyFont="1" applyFill="1" applyBorder="1" applyAlignment="1">
      <alignment vertical="center"/>
    </xf>
    <xf numFmtId="0" fontId="18" fillId="0" borderId="0" xfId="0" applyFont="1" applyFill="1" applyBorder="1"/>
    <xf numFmtId="164" fontId="21" fillId="29" borderId="1" xfId="11" applyNumberFormat="1" applyFont="1" applyFill="1" applyBorder="1" applyAlignment="1">
      <alignment vertical="center"/>
    </xf>
    <xf numFmtId="0" fontId="22" fillId="32" borderId="1" xfId="18" applyFont="1" applyFill="1" applyBorder="1" applyAlignment="1">
      <alignment horizontal="center" vertical="center" wrapText="1"/>
    </xf>
    <xf numFmtId="0" fontId="22" fillId="33" borderId="1" xfId="15" applyFont="1" applyFill="1" applyBorder="1" applyAlignment="1">
      <alignment horizontal="center" vertical="center" wrapText="1"/>
    </xf>
    <xf numFmtId="0" fontId="22" fillId="34" borderId="1" xfId="12" applyFont="1" applyFill="1" applyBorder="1" applyAlignment="1">
      <alignment horizontal="center" vertical="center" wrapText="1"/>
    </xf>
    <xf numFmtId="164" fontId="20" fillId="32" borderId="1" xfId="18" applyNumberFormat="1" applyFont="1" applyFill="1" applyBorder="1" applyAlignment="1">
      <alignment vertical="center"/>
    </xf>
    <xf numFmtId="164" fontId="20" fillId="35" borderId="1" xfId="14" applyNumberFormat="1" applyFont="1" applyFill="1" applyBorder="1" applyAlignment="1">
      <alignment vertical="center"/>
    </xf>
    <xf numFmtId="164" fontId="20" fillId="36" borderId="5" xfId="11" applyNumberFormat="1" applyFont="1" applyFill="1" applyBorder="1" applyAlignment="1">
      <alignment vertical="center"/>
    </xf>
    <xf numFmtId="164" fontId="20" fillId="32" borderId="1" xfId="8" applyNumberFormat="1" applyFont="1" applyFill="1" applyBorder="1" applyAlignment="1">
      <alignment vertical="center"/>
    </xf>
    <xf numFmtId="164" fontId="20" fillId="36" borderId="1" xfId="11" applyNumberFormat="1" applyFont="1" applyFill="1" applyBorder="1" applyAlignment="1">
      <alignment vertical="center"/>
    </xf>
    <xf numFmtId="164" fontId="20" fillId="32" borderId="1" xfId="8" applyNumberFormat="1" applyFont="1" applyFill="1" applyBorder="1"/>
    <xf numFmtId="164" fontId="20" fillId="31" borderId="7" xfId="14" applyNumberFormat="1" applyFont="1" applyFill="1" applyBorder="1" applyAlignment="1">
      <alignment vertical="center"/>
    </xf>
    <xf numFmtId="164" fontId="20" fillId="31" borderId="7" xfId="11" applyNumberFormat="1" applyFont="1" applyFill="1" applyBorder="1" applyAlignment="1">
      <alignment vertical="center"/>
    </xf>
    <xf numFmtId="0" fontId="4" fillId="2" borderId="0" xfId="1" applyFont="1" applyAlignment="1">
      <alignment horizontal="right"/>
    </xf>
    <xf numFmtId="0" fontId="4" fillId="2" borderId="0" xfId="1" applyFont="1" applyBorder="1" applyAlignment="1">
      <alignment horizontal="right"/>
    </xf>
    <xf numFmtId="0" fontId="3" fillId="2" borderId="0" xfId="1" applyFont="1" applyAlignment="1">
      <alignment horizontal="left"/>
    </xf>
    <xf numFmtId="0" fontId="3" fillId="2" borderId="0" xfId="1" applyFont="1" applyAlignment="1">
      <alignment horizontal="center" vertical="center"/>
    </xf>
    <xf numFmtId="0" fontId="3" fillId="2" borderId="0" xfId="1" applyFont="1" applyBorder="1" applyAlignment="1">
      <alignment horizontal="left"/>
    </xf>
    <xf numFmtId="0" fontId="4" fillId="7" borderId="3" xfId="5" applyBorder="1" applyAlignment="1">
      <alignment horizontal="center"/>
    </xf>
    <xf numFmtId="0" fontId="4" fillId="7" borderId="2" xfId="5" applyBorder="1" applyAlignment="1">
      <alignment horizontal="center"/>
    </xf>
    <xf numFmtId="2" fontId="2" fillId="5" borderId="5" xfId="4" applyNumberFormat="1" applyBorder="1" applyAlignment="1">
      <alignment horizontal="center" vertical="center"/>
    </xf>
    <xf numFmtId="2" fontId="2" fillId="5" borderId="6" xfId="4" applyNumberFormat="1" applyBorder="1" applyAlignment="1">
      <alignment horizontal="center" vertical="center"/>
    </xf>
    <xf numFmtId="2" fontId="2" fillId="5" borderId="4" xfId="4" applyNumberFormat="1" applyBorder="1" applyAlignment="1">
      <alignment horizontal="center" vertical="center"/>
    </xf>
    <xf numFmtId="2" fontId="2" fillId="26" borderId="5" xfId="4" applyNumberFormat="1" applyFill="1" applyBorder="1" applyAlignment="1">
      <alignment horizontal="center" vertical="center"/>
    </xf>
    <xf numFmtId="2" fontId="2" fillId="26" borderId="6" xfId="4" applyNumberFormat="1" applyFill="1" applyBorder="1" applyAlignment="1">
      <alignment horizontal="center" vertical="center"/>
    </xf>
    <xf numFmtId="2" fontId="2" fillId="26" borderId="4" xfId="4" applyNumberFormat="1" applyFill="1" applyBorder="1" applyAlignment="1">
      <alignment horizontal="center" vertical="center"/>
    </xf>
    <xf numFmtId="0" fontId="12" fillId="9" borderId="0" xfId="3" applyFont="1" applyFill="1" applyAlignment="1">
      <alignment horizontal="left" vertical="center"/>
    </xf>
    <xf numFmtId="0" fontId="7" fillId="2" borderId="0" xfId="16" applyAlignment="1">
      <alignment horizontal="left"/>
    </xf>
    <xf numFmtId="0" fontId="8" fillId="2" borderId="0" xfId="16" applyFont="1" applyAlignment="1">
      <alignment horizontal="left"/>
    </xf>
    <xf numFmtId="0" fontId="10" fillId="10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8" borderId="0" xfId="17" applyAlignment="1">
      <alignment horizontal="center" vertical="center"/>
    </xf>
    <xf numFmtId="0" fontId="7" fillId="18" borderId="0" xfId="13" applyAlignment="1">
      <alignment horizontal="center" vertical="center"/>
    </xf>
    <xf numFmtId="0" fontId="7" fillId="15" borderId="0" xfId="10" applyAlignment="1">
      <alignment horizontal="center" vertical="center"/>
    </xf>
  </cellXfs>
  <cellStyles count="20">
    <cellStyle name="20% - Colore1" xfId="2" builtinId="30"/>
    <cellStyle name="20% - Colore2" xfId="6" builtinId="34"/>
    <cellStyle name="20% - Colore3" xfId="8" builtinId="38"/>
    <cellStyle name="20% - Colore5" xfId="11" builtinId="46"/>
    <cellStyle name="20% - Colore6" xfId="14" builtinId="50"/>
    <cellStyle name="40% - Accent3 2" xfId="18"/>
    <cellStyle name="40% - Colore1" xfId="3" builtinId="31"/>
    <cellStyle name="40% - Colore2" xfId="4" builtinId="35"/>
    <cellStyle name="60% - Colore2" xfId="7" builtinId="36"/>
    <cellStyle name="60% - Colore3" xfId="9" builtinId="40"/>
    <cellStyle name="60% - Colore5" xfId="12" builtinId="48"/>
    <cellStyle name="60% - Colore6" xfId="15" builtinId="52"/>
    <cellStyle name="Accent1 2" xfId="16"/>
    <cellStyle name="Accent2 2" xfId="19"/>
    <cellStyle name="Accent3 2" xfId="17"/>
    <cellStyle name="Colore1" xfId="1" builtinId="29"/>
    <cellStyle name="Colore2" xfId="5" builtinId="33"/>
    <cellStyle name="Colore5" xfId="10" builtinId="45"/>
    <cellStyle name="Colore6" xfId="13" builtinId="49"/>
    <cellStyle name="Normale" xfId="0" builtinId="0"/>
  </cellStyles>
  <dxfs count="0"/>
  <tableStyles count="0" defaultTableStyle="TableStyleMedium2" defaultPivotStyle="PivotStyleMedium9"/>
  <colors>
    <mruColors>
      <color rgb="FF009644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31</xdr:row>
      <xdr:rowOff>127000</xdr:rowOff>
    </xdr:from>
    <xdr:to>
      <xdr:col>21</xdr:col>
      <xdr:colOff>196850</xdr:colOff>
      <xdr:row>60</xdr:row>
      <xdr:rowOff>63500</xdr:rowOff>
    </xdr:to>
    <xdr:sp macro="" textlink="">
      <xdr:nvSpPr>
        <xdr:cNvPr id="6" name="TextBox 5"/>
        <xdr:cNvSpPr txBox="1"/>
      </xdr:nvSpPr>
      <xdr:spPr>
        <a:xfrm>
          <a:off x="10109200" y="6083300"/>
          <a:ext cx="6413500" cy="536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worksheet "FA contribution" you will find a table with the proposed core contributions for your FA in the different WBS items.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columns D, F and H you must insert the fraction (in %) of each WBS item in Barrel, End-cap or Inner section respectively, that you want to contribute. When you modify the fractions, the total contributions in column K and row 27 are updated automatically. You do not have to modify these values, only the fractions in col D, F, and H.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fractions are pre-filled with a suggestion that has been computed using three ingredients:</a:t>
          </a: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old core aspirations for your FA, reported for reference in column L.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aspirations of your FA in terms of detector construction, when available.</a:t>
          </a:r>
        </a:p>
        <a:p>
          <a:pPr marL="228600" lvl="0" indent="-228600">
            <a:buFont typeface="+mj-lt"/>
            <a:buAutoNum type="arabicParenR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indication of the total core contribution for your FA, as suggested by Fido in private discussions. This is reported in cell D31.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services, local support, integration and off-detector electronics given during the last survey were scaled to your estimated construction aspirations and used as proposals for this survey.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some case, uncovered items, especially in the services, were added in the present proposal even if not present in the last survey, to achieve a coverage of at least 90%.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contributions in module construction are scaled in order to obtain the total suggested core contribution.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 C in this page show the total proposed contributions for the different WBS items, and the coverage for Barrel, End-cap and Inner.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ask you to look at our proposal and modify it to describe your desired core contribution. When we will have your replies, we will build a table similar to Table C that will give us the actual coverage in the different areas.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9"/>
  <sheetViews>
    <sheetView topLeftCell="D1" zoomScale="120" zoomScaleNormal="120" zoomScalePageLayoutView="120" workbookViewId="0">
      <selection activeCell="F34" sqref="F34:J59"/>
    </sheetView>
  </sheetViews>
  <sheetFormatPr baseColWidth="10" defaultColWidth="8.83203125" defaultRowHeight="14" x14ac:dyDescent="0"/>
  <cols>
    <col min="2" max="2" width="18.5" customWidth="1"/>
    <col min="3" max="3" width="21.6640625" customWidth="1"/>
    <col min="4" max="4" width="11.5" customWidth="1"/>
    <col min="5" max="5" width="12.33203125" customWidth="1"/>
    <col min="6" max="6" width="12.6640625" customWidth="1"/>
    <col min="7" max="7" width="13.1640625" customWidth="1"/>
    <col min="9" max="9" width="13" customWidth="1"/>
    <col min="10" max="10" width="11.83203125" customWidth="1"/>
    <col min="12" max="12" width="11.5" customWidth="1"/>
    <col min="17" max="17" width="11.83203125" customWidth="1"/>
    <col min="18" max="18" width="11.1640625" customWidth="1"/>
    <col min="19" max="19" width="12.83203125" customWidth="1"/>
    <col min="20" max="20" width="16.33203125" customWidth="1"/>
    <col min="21" max="21" width="13.5" customWidth="1"/>
    <col min="22" max="22" width="14.83203125" customWidth="1"/>
  </cols>
  <sheetData>
    <row r="2" spans="2:22">
      <c r="B2" s="106" t="s">
        <v>131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2:22" ht="23.5" customHeight="1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Q3" s="106" t="s">
        <v>132</v>
      </c>
      <c r="R3" s="106"/>
      <c r="S3" s="106"/>
      <c r="T3" s="106"/>
      <c r="U3" s="106"/>
      <c r="V3" s="106"/>
    </row>
    <row r="4" spans="2:22" ht="21" customHeight="1">
      <c r="B4" s="69"/>
      <c r="C4" s="92"/>
      <c r="D4" s="92"/>
      <c r="E4" s="69" t="s">
        <v>14</v>
      </c>
      <c r="F4" s="69" t="s">
        <v>15</v>
      </c>
      <c r="G4" s="69" t="s">
        <v>16</v>
      </c>
      <c r="H4" s="69" t="s">
        <v>1</v>
      </c>
      <c r="I4" s="69" t="s">
        <v>47</v>
      </c>
      <c r="J4" s="69" t="s">
        <v>10</v>
      </c>
      <c r="K4" s="69" t="s">
        <v>18</v>
      </c>
      <c r="L4" s="69" t="s">
        <v>129</v>
      </c>
      <c r="M4" s="69" t="s">
        <v>19</v>
      </c>
      <c r="Q4" s="107"/>
      <c r="R4" s="107"/>
      <c r="S4" s="107"/>
      <c r="T4" s="107"/>
      <c r="U4" s="107"/>
      <c r="V4" s="107"/>
    </row>
    <row r="5" spans="2:22">
      <c r="B5" s="61" t="s">
        <v>21</v>
      </c>
      <c r="C5" s="91" t="s">
        <v>0</v>
      </c>
      <c r="D5" s="93"/>
      <c r="E5" s="8">
        <v>2000.1403388235292</v>
      </c>
      <c r="F5" s="8">
        <v>3472.8136470588229</v>
      </c>
      <c r="G5" s="8">
        <v>1875.5155670588233</v>
      </c>
      <c r="H5" s="22" t="s">
        <v>1</v>
      </c>
      <c r="I5" s="22" t="s">
        <v>1</v>
      </c>
      <c r="J5" s="7"/>
      <c r="K5" s="17">
        <v>7348.4695529411747</v>
      </c>
      <c r="L5" s="6">
        <v>504.29249517845204</v>
      </c>
      <c r="M5" s="20">
        <v>16.562980442780145</v>
      </c>
      <c r="Q5" s="12"/>
      <c r="R5" s="94" t="s">
        <v>53</v>
      </c>
      <c r="S5" s="95"/>
      <c r="T5" s="95"/>
      <c r="U5" s="95"/>
      <c r="V5" s="95"/>
    </row>
    <row r="6" spans="2:22">
      <c r="B6" s="61" t="s">
        <v>22</v>
      </c>
      <c r="C6" s="89" t="s">
        <v>2</v>
      </c>
      <c r="D6" s="90"/>
      <c r="E6" s="6">
        <v>415.34397632000002</v>
      </c>
      <c r="F6" s="6">
        <v>1342.7296960000003</v>
      </c>
      <c r="G6" s="6">
        <v>727.40921792000017</v>
      </c>
      <c r="H6" s="3" t="s">
        <v>1</v>
      </c>
      <c r="I6" s="3" t="s">
        <v>122</v>
      </c>
      <c r="J6" s="6">
        <v>1833.96</v>
      </c>
      <c r="K6" s="8">
        <v>4319.4428902400005</v>
      </c>
      <c r="L6" s="6">
        <v>296.42398559413226</v>
      </c>
      <c r="M6" s="21">
        <v>9.7357480492133686</v>
      </c>
      <c r="Q6" s="12"/>
      <c r="R6" s="13" t="s">
        <v>54</v>
      </c>
      <c r="S6" s="11" t="s">
        <v>55</v>
      </c>
      <c r="T6" s="11" t="s">
        <v>56</v>
      </c>
      <c r="U6" s="11" t="s">
        <v>57</v>
      </c>
      <c r="V6" s="11" t="s">
        <v>10</v>
      </c>
    </row>
    <row r="7" spans="2:22">
      <c r="B7" s="61" t="s">
        <v>30</v>
      </c>
      <c r="C7" s="89" t="s">
        <v>13</v>
      </c>
      <c r="D7" s="90"/>
      <c r="E7" s="6">
        <v>1508.0476781176469</v>
      </c>
      <c r="F7" s="6">
        <v>4665.939105882353</v>
      </c>
      <c r="G7" s="6">
        <v>2527.7217938823528</v>
      </c>
      <c r="H7" s="3" t="s">
        <v>1</v>
      </c>
      <c r="I7" s="3" t="s">
        <v>1</v>
      </c>
      <c r="J7" s="6"/>
      <c r="K7" s="8">
        <v>8701.708577882353</v>
      </c>
      <c r="L7" s="6">
        <v>597.15921790812638</v>
      </c>
      <c r="M7" s="21">
        <v>19.613094666297162</v>
      </c>
      <c r="Q7" s="11" t="s">
        <v>20</v>
      </c>
      <c r="R7" s="13">
        <v>3.9</v>
      </c>
      <c r="S7" s="10">
        <v>16</v>
      </c>
      <c r="T7" s="10">
        <v>44</v>
      </c>
      <c r="U7" s="10">
        <v>704</v>
      </c>
      <c r="V7" s="96">
        <v>9040.3757501788223</v>
      </c>
    </row>
    <row r="8" spans="2:22">
      <c r="B8" s="61" t="s">
        <v>31</v>
      </c>
      <c r="C8" s="89" t="s">
        <v>3</v>
      </c>
      <c r="D8" s="90"/>
      <c r="E8" s="6">
        <v>190.03369411764703</v>
      </c>
      <c r="F8" s="6">
        <v>614.34352941176451</v>
      </c>
      <c r="G8" s="6">
        <v>332.81392941176466</v>
      </c>
      <c r="H8" s="3" t="s">
        <v>1</v>
      </c>
      <c r="I8" s="3" t="s">
        <v>1</v>
      </c>
      <c r="J8" s="3" t="s">
        <v>1</v>
      </c>
      <c r="K8" s="8">
        <v>1137.1911529411764</v>
      </c>
      <c r="L8" s="6">
        <v>78.040326612231283</v>
      </c>
      <c r="M8" s="21">
        <v>2.5631561361411124</v>
      </c>
      <c r="Q8" s="11" t="s">
        <v>23</v>
      </c>
      <c r="R8" s="13">
        <v>9</v>
      </c>
      <c r="S8" s="10">
        <v>20</v>
      </c>
      <c r="T8" s="10">
        <v>36</v>
      </c>
      <c r="U8" s="10">
        <v>720</v>
      </c>
      <c r="V8" s="97"/>
    </row>
    <row r="9" spans="2:22">
      <c r="B9" s="61" t="s">
        <v>1</v>
      </c>
      <c r="C9" s="93" t="s">
        <v>27</v>
      </c>
      <c r="D9" s="93"/>
      <c r="E9" s="8">
        <v>2113.425348555294</v>
      </c>
      <c r="F9" s="8">
        <v>6623.0123312941178</v>
      </c>
      <c r="G9" s="8">
        <v>3587.9449412141175</v>
      </c>
      <c r="H9" s="22" t="s">
        <v>1</v>
      </c>
      <c r="I9" s="22" t="s">
        <v>1</v>
      </c>
      <c r="J9" s="8">
        <v>1833.96</v>
      </c>
      <c r="K9" s="17">
        <v>14158.34262106353</v>
      </c>
      <c r="L9" s="6">
        <v>971.62353011448999</v>
      </c>
      <c r="M9" s="20">
        <v>31.911998851651639</v>
      </c>
      <c r="Q9" s="11" t="s">
        <v>25</v>
      </c>
      <c r="R9" s="24" t="s">
        <v>58</v>
      </c>
      <c r="S9" s="10">
        <v>8</v>
      </c>
      <c r="T9" s="10">
        <v>16</v>
      </c>
      <c r="U9" s="10">
        <v>128</v>
      </c>
      <c r="V9" s="97"/>
    </row>
    <row r="10" spans="2:22">
      <c r="B10" s="61" t="s">
        <v>121</v>
      </c>
      <c r="C10" s="89" t="s">
        <v>28</v>
      </c>
      <c r="D10" s="90"/>
      <c r="E10" s="6">
        <v>840.80640000000005</v>
      </c>
      <c r="F10" s="6">
        <v>1145.8047999999999</v>
      </c>
      <c r="G10" s="6">
        <v>811.95519999999999</v>
      </c>
      <c r="H10" s="3" t="s">
        <v>1</v>
      </c>
      <c r="I10" s="3" t="s">
        <v>1</v>
      </c>
      <c r="J10" s="1"/>
      <c r="K10" s="8">
        <v>2798.5663999999997</v>
      </c>
      <c r="L10" s="6">
        <v>192.05305575685705</v>
      </c>
      <c r="M10" s="21">
        <v>6.3077896992128535</v>
      </c>
      <c r="Q10" s="11" t="s">
        <v>29</v>
      </c>
      <c r="R10" s="24" t="s">
        <v>59</v>
      </c>
      <c r="S10" s="23">
        <v>14</v>
      </c>
      <c r="T10" s="10">
        <v>22</v>
      </c>
      <c r="U10" s="10">
        <v>308</v>
      </c>
      <c r="V10" s="98"/>
    </row>
    <row r="11" spans="2:22">
      <c r="B11" s="61" t="s">
        <v>120</v>
      </c>
      <c r="C11" s="89" t="s">
        <v>6</v>
      </c>
      <c r="D11" s="90"/>
      <c r="E11" s="6">
        <v>506.91999999999996</v>
      </c>
      <c r="F11" s="6">
        <v>1118.7199999999998</v>
      </c>
      <c r="G11" s="6">
        <v>471.95999999999992</v>
      </c>
      <c r="H11" s="3" t="s">
        <v>1</v>
      </c>
      <c r="I11" s="3" t="s">
        <v>1</v>
      </c>
      <c r="J11" s="1"/>
      <c r="K11" s="8">
        <v>2097.6</v>
      </c>
      <c r="L11" s="6">
        <v>143.948876737598</v>
      </c>
      <c r="M11" s="21">
        <v>4.7278562599296858</v>
      </c>
      <c r="Q11" s="56" t="s">
        <v>48</v>
      </c>
      <c r="R11" s="57">
        <v>16.2</v>
      </c>
      <c r="S11" s="55">
        <v>30</v>
      </c>
      <c r="T11" s="55">
        <v>32</v>
      </c>
      <c r="U11" s="55">
        <v>960</v>
      </c>
      <c r="V11" s="99">
        <v>21644.204358352938</v>
      </c>
    </row>
    <row r="12" spans="2:22">
      <c r="B12" s="61" t="s">
        <v>118</v>
      </c>
      <c r="C12" s="89" t="s">
        <v>32</v>
      </c>
      <c r="D12" s="90"/>
      <c r="E12" s="6">
        <v>138.73599999999999</v>
      </c>
      <c r="F12" s="1">
        <v>306.17599999999999</v>
      </c>
      <c r="G12" s="1">
        <v>129.16799999999998</v>
      </c>
      <c r="H12" s="2" t="s">
        <v>1</v>
      </c>
      <c r="I12" s="2" t="s">
        <v>1</v>
      </c>
      <c r="J12" s="3" t="s">
        <v>1</v>
      </c>
      <c r="K12" s="8">
        <v>574.07999999999993</v>
      </c>
      <c r="L12" s="6">
        <v>39.396534686079448</v>
      </c>
      <c r="M12" s="21">
        <v>1.2939396079807559</v>
      </c>
      <c r="Q12" s="56" t="s">
        <v>49</v>
      </c>
      <c r="R12" s="57">
        <v>22.3</v>
      </c>
      <c r="S12" s="55">
        <v>42</v>
      </c>
      <c r="T12" s="55">
        <v>36</v>
      </c>
      <c r="U12" s="55">
        <v>1512</v>
      </c>
      <c r="V12" s="100"/>
    </row>
    <row r="13" spans="2:22">
      <c r="B13" s="61" t="s">
        <v>119</v>
      </c>
      <c r="C13" s="89" t="s">
        <v>34</v>
      </c>
      <c r="D13" s="90"/>
      <c r="E13" s="6">
        <v>364.54999999999995</v>
      </c>
      <c r="F13" s="6">
        <v>729.09999999999991</v>
      </c>
      <c r="G13" s="6">
        <v>364.54999999999995</v>
      </c>
      <c r="H13" s="3" t="s">
        <v>1</v>
      </c>
      <c r="I13" s="3" t="s">
        <v>1</v>
      </c>
      <c r="J13" s="3" t="s">
        <v>1</v>
      </c>
      <c r="K13" s="8">
        <v>1458.1999999999998</v>
      </c>
      <c r="L13" s="6">
        <v>100.06972352153193</v>
      </c>
      <c r="M13" s="21">
        <v>3.286689549117785</v>
      </c>
      <c r="Q13" s="56" t="s">
        <v>12</v>
      </c>
      <c r="R13" s="57">
        <v>29.3</v>
      </c>
      <c r="S13" s="55">
        <v>56</v>
      </c>
      <c r="T13" s="55">
        <v>38</v>
      </c>
      <c r="U13" s="55">
        <v>2128</v>
      </c>
      <c r="V13" s="101"/>
    </row>
    <row r="14" spans="2:22">
      <c r="B14" s="61" t="s">
        <v>1</v>
      </c>
      <c r="C14" s="91" t="s">
        <v>9</v>
      </c>
      <c r="D14" s="91"/>
      <c r="E14" s="8">
        <v>1851.0123999999998</v>
      </c>
      <c r="F14" s="8">
        <v>3299.8007999999995</v>
      </c>
      <c r="G14" s="8">
        <v>1777.6331999999998</v>
      </c>
      <c r="H14" s="22" t="s">
        <v>1</v>
      </c>
      <c r="I14" s="22" t="s">
        <v>1</v>
      </c>
      <c r="J14" s="8"/>
      <c r="K14" s="17">
        <v>6928.4463999999989</v>
      </c>
      <c r="L14" s="6">
        <v>475.46819070206635</v>
      </c>
      <c r="M14" s="20">
        <v>15.616275116241081</v>
      </c>
      <c r="Q14" s="11" t="s">
        <v>50</v>
      </c>
      <c r="R14" s="13" t="s">
        <v>60</v>
      </c>
      <c r="S14" s="10">
        <v>20</v>
      </c>
      <c r="T14" s="10">
        <v>34</v>
      </c>
      <c r="U14" s="10">
        <v>680</v>
      </c>
      <c r="V14" s="96">
        <v>11631.29095987294</v>
      </c>
    </row>
    <row r="15" spans="2:22">
      <c r="B15" s="61" t="s">
        <v>116</v>
      </c>
      <c r="C15" s="89" t="s">
        <v>7</v>
      </c>
      <c r="D15" s="90"/>
      <c r="E15" s="6">
        <v>748.65</v>
      </c>
      <c r="F15" s="1">
        <v>1851.4999999999998</v>
      </c>
      <c r="G15" s="1">
        <v>1003.03</v>
      </c>
      <c r="H15" s="2" t="s">
        <v>1</v>
      </c>
      <c r="I15" s="2" t="s">
        <v>1</v>
      </c>
      <c r="J15" s="3" t="s">
        <v>1</v>
      </c>
      <c r="K15" s="8">
        <v>3603.1799999999994</v>
      </c>
      <c r="L15" s="6">
        <v>247.27007708017652</v>
      </c>
      <c r="M15" s="21">
        <v>8.1213372991292143</v>
      </c>
      <c r="Q15" s="11" t="s">
        <v>51</v>
      </c>
      <c r="R15" s="13" t="s">
        <v>61</v>
      </c>
      <c r="S15" s="10">
        <v>16</v>
      </c>
      <c r="T15" s="10">
        <v>48</v>
      </c>
      <c r="U15" s="10">
        <v>768</v>
      </c>
      <c r="V15" s="97"/>
    </row>
    <row r="16" spans="2:22">
      <c r="B16" s="61" t="s">
        <v>117</v>
      </c>
      <c r="C16" s="89" t="s">
        <v>36</v>
      </c>
      <c r="D16" s="90"/>
      <c r="E16" s="6">
        <v>26.04</v>
      </c>
      <c r="F16" s="6">
        <v>64.400000000000006</v>
      </c>
      <c r="G16" s="6">
        <v>34.887999999999998</v>
      </c>
      <c r="H16" s="3" t="s">
        <v>1</v>
      </c>
      <c r="I16" s="3" t="s">
        <v>1</v>
      </c>
      <c r="J16" s="3" t="s">
        <v>1</v>
      </c>
      <c r="K16" s="8">
        <v>125.328</v>
      </c>
      <c r="L16" s="6">
        <v>8.6006983332235336</v>
      </c>
      <c r="M16" s="21">
        <v>0.28248129736101624</v>
      </c>
      <c r="Q16" s="11" t="s">
        <v>52</v>
      </c>
      <c r="R16" s="13" t="s">
        <v>62</v>
      </c>
      <c r="S16" s="10">
        <v>18</v>
      </c>
      <c r="T16" s="10">
        <v>58</v>
      </c>
      <c r="U16" s="10">
        <v>1044</v>
      </c>
      <c r="V16" s="98"/>
    </row>
    <row r="17" spans="2:22">
      <c r="B17" s="61" t="s">
        <v>115</v>
      </c>
      <c r="C17" s="89" t="s">
        <v>8</v>
      </c>
      <c r="D17" s="90"/>
      <c r="E17" s="6">
        <v>265.608</v>
      </c>
      <c r="F17" s="6">
        <v>361.95600000000002</v>
      </c>
      <c r="G17" s="6">
        <v>256.49399999999997</v>
      </c>
      <c r="H17" s="3" t="s">
        <v>1</v>
      </c>
      <c r="I17" s="3" t="s">
        <v>1</v>
      </c>
      <c r="J17" s="3" t="s">
        <v>1</v>
      </c>
      <c r="K17" s="8">
        <v>884.05799999999999</v>
      </c>
      <c r="L17" s="6">
        <v>60.668934053626721</v>
      </c>
      <c r="M17" s="21">
        <v>1.992610197101887</v>
      </c>
      <c r="Q17" s="58" t="s">
        <v>17</v>
      </c>
      <c r="R17" s="56"/>
      <c r="S17" s="55"/>
      <c r="T17" s="55"/>
      <c r="U17" s="55"/>
      <c r="V17" s="59">
        <v>2050.96</v>
      </c>
    </row>
    <row r="18" spans="2:22">
      <c r="B18" s="61" t="s">
        <v>108</v>
      </c>
      <c r="C18" s="89" t="s">
        <v>38</v>
      </c>
      <c r="D18" s="90"/>
      <c r="E18" s="6">
        <v>399.9</v>
      </c>
      <c r="F18" s="6">
        <v>989</v>
      </c>
      <c r="G18" s="6">
        <v>535.78</v>
      </c>
      <c r="H18" s="3" t="s">
        <v>1</v>
      </c>
      <c r="I18" s="3" t="s">
        <v>1</v>
      </c>
      <c r="J18" s="6" t="s">
        <v>1</v>
      </c>
      <c r="K18" s="8">
        <v>1924.68</v>
      </c>
      <c r="L18" s="6">
        <v>132.08215297450425</v>
      </c>
      <c r="M18" s="21">
        <v>4.338105638044178</v>
      </c>
      <c r="Q18" s="14" t="s">
        <v>18</v>
      </c>
      <c r="R18" s="4"/>
      <c r="S18" s="4"/>
      <c r="T18" s="4"/>
      <c r="U18" s="4" t="s">
        <v>1</v>
      </c>
      <c r="V18" s="15">
        <v>44366.831068404696</v>
      </c>
    </row>
    <row r="19" spans="2:22">
      <c r="B19" s="61" t="s">
        <v>1</v>
      </c>
      <c r="C19" s="93" t="s">
        <v>40</v>
      </c>
      <c r="D19" s="93"/>
      <c r="E19" s="8">
        <v>1440.1979999999999</v>
      </c>
      <c r="F19" s="8">
        <v>3266.8559999999998</v>
      </c>
      <c r="G19" s="8">
        <v>1830.1919999999998</v>
      </c>
      <c r="H19" s="22" t="s">
        <v>1</v>
      </c>
      <c r="I19" s="22" t="s">
        <v>1</v>
      </c>
      <c r="J19" s="8"/>
      <c r="K19" s="17">
        <v>6537.2460000000001</v>
      </c>
      <c r="L19" s="6">
        <v>448.62186244153105</v>
      </c>
      <c r="M19" s="20">
        <v>14.734534431636297</v>
      </c>
      <c r="Q19" s="14" t="s">
        <v>63</v>
      </c>
      <c r="R19" s="4"/>
      <c r="S19" s="4"/>
      <c r="T19" s="4"/>
      <c r="U19" s="4" t="s">
        <v>1</v>
      </c>
      <c r="V19" s="16">
        <v>8952</v>
      </c>
    </row>
    <row r="20" spans="2:22">
      <c r="B20" s="61" t="s">
        <v>113</v>
      </c>
      <c r="C20" s="91" t="s">
        <v>4</v>
      </c>
      <c r="D20" s="93"/>
      <c r="E20" s="18">
        <v>695.59966280000003</v>
      </c>
      <c r="F20" s="18">
        <v>2871.7215800000004</v>
      </c>
      <c r="G20" s="18">
        <v>1460.0052516000001</v>
      </c>
      <c r="H20" s="19" t="s">
        <v>1</v>
      </c>
      <c r="I20" s="19" t="s">
        <v>5</v>
      </c>
      <c r="J20" s="19">
        <v>217</v>
      </c>
      <c r="K20" s="17">
        <v>5244.3264944000002</v>
      </c>
      <c r="L20" s="6">
        <v>359.89459768979071</v>
      </c>
      <c r="M20" s="20">
        <v>11.820376547322724</v>
      </c>
      <c r="Q20" s="14" t="s">
        <v>64</v>
      </c>
      <c r="R20" s="4"/>
      <c r="S20" s="4"/>
      <c r="T20" s="4"/>
      <c r="U20" s="4" t="s">
        <v>1</v>
      </c>
      <c r="V20" s="15">
        <v>14.57184</v>
      </c>
    </row>
    <row r="21" spans="2:22">
      <c r="B21" s="61"/>
      <c r="C21" s="91" t="s">
        <v>41</v>
      </c>
      <c r="D21" s="93"/>
      <c r="E21" s="6">
        <v>4113.565687378823</v>
      </c>
      <c r="F21" s="6">
        <v>10095.825978352941</v>
      </c>
      <c r="G21" s="6">
        <v>5463.4605082729413</v>
      </c>
      <c r="H21" s="3" t="s">
        <v>1</v>
      </c>
      <c r="I21" s="3" t="s">
        <v>1</v>
      </c>
      <c r="J21" s="6">
        <v>1833.96</v>
      </c>
      <c r="K21" s="8">
        <v>21506.812174004706</v>
      </c>
      <c r="L21" s="6">
        <v>1475.9160252929421</v>
      </c>
      <c r="M21" s="21">
        <v>48.47497929443179</v>
      </c>
    </row>
    <row r="22" spans="2:22">
      <c r="B22" s="61" t="s">
        <v>114</v>
      </c>
      <c r="C22" s="60" t="s">
        <v>42</v>
      </c>
      <c r="D22" s="62"/>
      <c r="E22" s="8">
        <v>750</v>
      </c>
      <c r="F22" s="8">
        <v>1660</v>
      </c>
      <c r="G22" s="8">
        <v>840</v>
      </c>
      <c r="H22" s="22" t="s">
        <v>1</v>
      </c>
      <c r="I22" s="8"/>
      <c r="J22" s="8"/>
      <c r="K22" s="17">
        <v>3250</v>
      </c>
      <c r="L22" s="6">
        <v>223.03291828622878</v>
      </c>
      <c r="M22" s="20">
        <v>7.325292164746128</v>
      </c>
    </row>
    <row r="23" spans="2:22">
      <c r="B23" s="61" t="s">
        <v>33</v>
      </c>
      <c r="C23" s="60" t="s">
        <v>43</v>
      </c>
      <c r="D23" s="62"/>
      <c r="E23" s="8">
        <v>190</v>
      </c>
      <c r="F23" s="8">
        <v>450</v>
      </c>
      <c r="G23" s="8">
        <v>260</v>
      </c>
      <c r="H23" s="22" t="s">
        <v>1</v>
      </c>
      <c r="I23" s="8"/>
      <c r="J23" s="8"/>
      <c r="K23" s="17">
        <v>900</v>
      </c>
      <c r="L23" s="6">
        <v>61.762961986955666</v>
      </c>
      <c r="M23" s="20">
        <v>2.0285424456220045</v>
      </c>
    </row>
    <row r="24" spans="2:22">
      <c r="B24" s="61"/>
      <c r="C24" s="91" t="s">
        <v>18</v>
      </c>
      <c r="D24" s="93"/>
      <c r="E24" s="8">
        <v>9040.3757501788223</v>
      </c>
      <c r="F24" s="8">
        <v>21644.204358352938</v>
      </c>
      <c r="G24" s="8">
        <v>11631.29095987294</v>
      </c>
      <c r="H24" s="22" t="s">
        <v>1</v>
      </c>
      <c r="I24" s="22" t="s">
        <v>1</v>
      </c>
      <c r="J24" s="8">
        <v>2050.96</v>
      </c>
      <c r="K24" s="17">
        <v>44366.831068404696</v>
      </c>
      <c r="L24" s="6">
        <v>3044.6965563995141</v>
      </c>
      <c r="M24" s="20">
        <v>100.00000000000001</v>
      </c>
    </row>
    <row r="25" spans="2:22">
      <c r="B25" s="61"/>
      <c r="C25" s="60"/>
      <c r="D25" s="62"/>
      <c r="E25" s="8"/>
      <c r="F25" s="8"/>
      <c r="G25" s="8"/>
      <c r="H25" s="22" t="s">
        <v>1</v>
      </c>
      <c r="I25" s="8"/>
      <c r="J25" s="8"/>
      <c r="K25" s="17"/>
      <c r="L25" s="6"/>
      <c r="M25" s="20"/>
    </row>
    <row r="26" spans="2:22">
      <c r="B26" s="61"/>
      <c r="C26" s="91" t="s">
        <v>129</v>
      </c>
      <c r="D26" s="91"/>
      <c r="E26" s="6">
        <v>3808.7191397787424</v>
      </c>
      <c r="F26" s="6">
        <v>2735.6173354844459</v>
      </c>
      <c r="G26" s="6">
        <v>2713.6350180748027</v>
      </c>
      <c r="H26" s="3" t="s">
        <v>1</v>
      </c>
      <c r="I26" s="3" t="s">
        <v>1</v>
      </c>
      <c r="J26" s="1"/>
      <c r="K26" s="1"/>
      <c r="L26" s="1"/>
      <c r="M26" s="9"/>
    </row>
    <row r="27" spans="2:22" ht="18.5" customHeight="1">
      <c r="B27" s="69"/>
      <c r="C27" s="92"/>
      <c r="D27" s="92"/>
      <c r="E27" s="69" t="s">
        <v>11</v>
      </c>
      <c r="F27" s="69" t="s">
        <v>44</v>
      </c>
      <c r="G27" s="69" t="s">
        <v>24</v>
      </c>
      <c r="H27" s="69" t="s">
        <v>45</v>
      </c>
      <c r="I27" s="69" t="s">
        <v>1</v>
      </c>
      <c r="J27" s="69" t="s">
        <v>17</v>
      </c>
      <c r="K27" s="69"/>
      <c r="L27" s="69" t="s">
        <v>129</v>
      </c>
      <c r="M27" s="69" t="s">
        <v>19</v>
      </c>
    </row>
    <row r="31" spans="2:22" ht="14.5" customHeight="1">
      <c r="B31" s="106" t="s">
        <v>130</v>
      </c>
      <c r="C31" s="106"/>
      <c r="D31" s="106"/>
      <c r="E31" s="106"/>
      <c r="F31" s="106"/>
      <c r="G31" s="106"/>
      <c r="H31" s="106"/>
      <c r="I31" s="106"/>
      <c r="J31" s="106"/>
      <c r="K31" s="71"/>
      <c r="L31" s="71"/>
      <c r="M31" s="71"/>
    </row>
    <row r="32" spans="2:22" ht="14.5" customHeight="1">
      <c r="B32" s="106"/>
      <c r="C32" s="106"/>
      <c r="D32" s="106"/>
      <c r="E32" s="106"/>
      <c r="F32" s="106"/>
      <c r="G32" s="106"/>
      <c r="H32" s="106"/>
      <c r="I32" s="106"/>
      <c r="J32" s="106"/>
      <c r="K32" s="71"/>
      <c r="L32" s="71"/>
      <c r="M32" s="71"/>
    </row>
    <row r="33" spans="2:20" ht="18">
      <c r="B33" s="25"/>
      <c r="C33" s="103"/>
      <c r="D33" s="103"/>
      <c r="E33" s="103"/>
      <c r="F33" s="70"/>
      <c r="G33" s="70"/>
      <c r="H33" s="70"/>
      <c r="I33" s="70"/>
      <c r="J33" s="70"/>
    </row>
    <row r="34" spans="2:20" ht="18">
      <c r="B34" s="26" t="s">
        <v>68</v>
      </c>
      <c r="C34" s="104" t="s">
        <v>69</v>
      </c>
      <c r="D34" s="104"/>
      <c r="E34" s="104"/>
      <c r="F34" s="73" t="s">
        <v>125</v>
      </c>
      <c r="G34" s="73" t="s">
        <v>65</v>
      </c>
      <c r="H34" s="73" t="s">
        <v>126</v>
      </c>
      <c r="I34" s="73" t="s">
        <v>127</v>
      </c>
      <c r="J34" s="73" t="s">
        <v>128</v>
      </c>
      <c r="M34" s="72"/>
      <c r="N34" s="72"/>
      <c r="O34" s="72"/>
      <c r="P34" s="72"/>
      <c r="Q34" s="72"/>
      <c r="R34" s="72"/>
      <c r="S34" s="72"/>
      <c r="T34" s="72"/>
    </row>
    <row r="35" spans="2:20">
      <c r="B35" s="31" t="s">
        <v>21</v>
      </c>
      <c r="C35" s="105" t="s">
        <v>0</v>
      </c>
      <c r="D35" s="105"/>
      <c r="E35" s="105"/>
      <c r="F35" s="74">
        <v>9098.9114397176472</v>
      </c>
      <c r="G35" s="74">
        <v>123.82049587557819</v>
      </c>
      <c r="H35" s="74">
        <v>122</v>
      </c>
      <c r="I35" s="74">
        <v>127</v>
      </c>
      <c r="J35" s="74">
        <v>124</v>
      </c>
      <c r="M35" s="72"/>
      <c r="N35" s="72"/>
      <c r="O35" s="72"/>
      <c r="P35" s="72"/>
      <c r="Q35" s="72"/>
      <c r="R35" s="72"/>
      <c r="S35" s="72"/>
      <c r="T35" s="72"/>
    </row>
    <row r="36" spans="2:20">
      <c r="B36" s="31" t="s">
        <v>26</v>
      </c>
      <c r="C36" s="105" t="s">
        <v>73</v>
      </c>
      <c r="D36" s="105"/>
      <c r="E36" s="105"/>
      <c r="F36" s="74">
        <v>4763.6935888256012</v>
      </c>
      <c r="G36" s="74">
        <v>110.28490733352226</v>
      </c>
      <c r="H36" s="74">
        <v>112</v>
      </c>
      <c r="I36" s="74">
        <v>108</v>
      </c>
      <c r="J36" s="74">
        <v>110</v>
      </c>
      <c r="M36" s="72"/>
      <c r="N36" s="72"/>
      <c r="O36" s="72"/>
      <c r="P36" s="72"/>
      <c r="Q36" s="72"/>
      <c r="R36" s="72"/>
      <c r="S36" s="72"/>
      <c r="T36" s="72"/>
    </row>
    <row r="37" spans="2:20">
      <c r="B37" s="31" t="s">
        <v>35</v>
      </c>
      <c r="C37" s="105" t="s">
        <v>74</v>
      </c>
      <c r="D37" s="105"/>
      <c r="E37" s="105"/>
      <c r="F37" s="75"/>
      <c r="G37" s="75"/>
      <c r="H37" s="75"/>
      <c r="I37" s="75"/>
      <c r="J37" s="75"/>
      <c r="M37" s="72"/>
      <c r="N37" s="72"/>
      <c r="O37" s="72"/>
      <c r="P37" s="72"/>
      <c r="Q37" s="72"/>
      <c r="R37" s="72"/>
      <c r="S37" s="72"/>
      <c r="T37" s="72"/>
    </row>
    <row r="38" spans="2:20">
      <c r="B38" s="33" t="s">
        <v>30</v>
      </c>
      <c r="C38" s="102" t="s">
        <v>75</v>
      </c>
      <c r="D38" s="102"/>
      <c r="E38" s="102"/>
      <c r="F38" s="74">
        <v>9917.5411272658803</v>
      </c>
      <c r="G38" s="74">
        <v>113.97234277040582</v>
      </c>
      <c r="H38" s="74">
        <v>112</v>
      </c>
      <c r="I38" s="74">
        <v>117</v>
      </c>
      <c r="J38" s="74">
        <v>115</v>
      </c>
      <c r="M38" s="72"/>
      <c r="N38" s="72"/>
      <c r="O38" s="72"/>
      <c r="P38" s="72"/>
      <c r="Q38" s="72"/>
      <c r="R38" s="72"/>
      <c r="S38" s="72"/>
      <c r="T38" s="72"/>
    </row>
    <row r="39" spans="2:20">
      <c r="B39" s="33" t="s">
        <v>31</v>
      </c>
      <c r="C39" s="102" t="s">
        <v>76</v>
      </c>
      <c r="D39" s="102"/>
      <c r="E39" s="102"/>
      <c r="F39" s="74">
        <v>1172.7749985882349</v>
      </c>
      <c r="G39" s="74">
        <v>103.12909976084725</v>
      </c>
      <c r="H39" s="74">
        <v>102</v>
      </c>
      <c r="I39" s="74">
        <v>107</v>
      </c>
      <c r="J39" s="74">
        <v>100</v>
      </c>
      <c r="M39" s="72"/>
      <c r="N39" s="72"/>
      <c r="O39" s="72"/>
      <c r="P39" s="72"/>
      <c r="Q39" s="72"/>
      <c r="R39" s="72"/>
      <c r="S39" s="72"/>
      <c r="T39" s="72"/>
    </row>
    <row r="40" spans="2:20">
      <c r="B40" s="33" t="s">
        <v>33</v>
      </c>
      <c r="C40" s="102" t="s">
        <v>77</v>
      </c>
      <c r="D40" s="102"/>
      <c r="E40" s="102"/>
      <c r="F40" s="74">
        <v>959.2</v>
      </c>
      <c r="G40" s="74">
        <v>106.5777777777778</v>
      </c>
      <c r="H40" s="74">
        <v>102</v>
      </c>
      <c r="I40" s="74">
        <v>112</v>
      </c>
      <c r="J40" s="74">
        <v>110</v>
      </c>
      <c r="M40" s="72"/>
      <c r="N40" s="72"/>
      <c r="O40" s="72"/>
      <c r="P40" s="72"/>
      <c r="Q40" s="72"/>
      <c r="R40" s="72"/>
      <c r="S40" s="72"/>
      <c r="T40" s="72"/>
    </row>
    <row r="41" spans="2:20">
      <c r="B41" s="31" t="s">
        <v>39</v>
      </c>
      <c r="C41" s="105" t="s">
        <v>78</v>
      </c>
      <c r="D41" s="105"/>
      <c r="E41" s="105"/>
      <c r="F41" s="75"/>
      <c r="G41" s="75"/>
      <c r="H41" s="75"/>
      <c r="I41" s="75"/>
      <c r="J41" s="75"/>
      <c r="M41" s="72"/>
      <c r="N41" s="72"/>
      <c r="O41" s="72"/>
      <c r="P41" s="72"/>
      <c r="Q41" s="72"/>
      <c r="R41" s="72"/>
      <c r="S41" s="72"/>
      <c r="T41" s="72"/>
    </row>
    <row r="42" spans="2:20">
      <c r="B42" s="33" t="s">
        <v>79</v>
      </c>
      <c r="C42" s="102" t="s">
        <v>80</v>
      </c>
      <c r="D42" s="102"/>
      <c r="E42" s="102"/>
      <c r="F42" s="74">
        <v>2041.6639999999995</v>
      </c>
      <c r="G42" s="74">
        <v>97.333333333333343</v>
      </c>
      <c r="H42" s="74">
        <v>95</v>
      </c>
      <c r="I42" s="74">
        <v>100</v>
      </c>
      <c r="J42" s="74">
        <v>100</v>
      </c>
      <c r="M42" s="72"/>
      <c r="N42" s="72"/>
      <c r="O42" s="72"/>
      <c r="P42" s="72"/>
      <c r="Q42" s="72"/>
      <c r="R42" s="72"/>
      <c r="S42" s="72"/>
      <c r="T42" s="72"/>
    </row>
    <row r="43" spans="2:20">
      <c r="B43" s="33" t="s">
        <v>81</v>
      </c>
      <c r="C43" s="102" t="s">
        <v>82</v>
      </c>
      <c r="D43" s="102"/>
      <c r="E43" s="102"/>
      <c r="F43" s="74">
        <v>3572.8202999999994</v>
      </c>
      <c r="G43" s="74">
        <v>95.824396782841816</v>
      </c>
      <c r="H43" s="74">
        <v>100</v>
      </c>
      <c r="I43" s="74">
        <v>85</v>
      </c>
      <c r="J43" s="74">
        <v>100</v>
      </c>
      <c r="M43" s="72"/>
      <c r="N43" s="72"/>
      <c r="O43" s="72"/>
      <c r="P43" s="72"/>
      <c r="Q43" s="72"/>
      <c r="R43" s="72"/>
      <c r="S43" s="72"/>
      <c r="T43" s="72"/>
    </row>
    <row r="44" spans="2:20">
      <c r="B44" s="33" t="s">
        <v>83</v>
      </c>
      <c r="C44" s="102" t="s">
        <v>84</v>
      </c>
      <c r="D44" s="102"/>
      <c r="E44" s="102"/>
      <c r="F44" s="74">
        <v>3758.0124400000004</v>
      </c>
      <c r="G44" s="74">
        <v>102.04712812960237</v>
      </c>
      <c r="H44" s="74">
        <v>105</v>
      </c>
      <c r="I44" s="74">
        <v>100</v>
      </c>
      <c r="J44" s="74">
        <v>100</v>
      </c>
      <c r="M44" s="72"/>
      <c r="N44" s="72"/>
      <c r="O44" s="72"/>
      <c r="P44" s="72"/>
      <c r="Q44" s="72"/>
      <c r="R44" s="72"/>
      <c r="S44" s="72"/>
      <c r="T44" s="72"/>
    </row>
    <row r="45" spans="2:20">
      <c r="B45" s="33" t="s">
        <v>85</v>
      </c>
      <c r="C45" s="102" t="s">
        <v>86</v>
      </c>
      <c r="D45" s="102"/>
      <c r="E45" s="102"/>
      <c r="F45" s="74">
        <v>543.46239999999989</v>
      </c>
      <c r="G45" s="74">
        <v>94.666666666666657</v>
      </c>
      <c r="H45" s="74">
        <v>90</v>
      </c>
      <c r="I45" s="74">
        <v>100</v>
      </c>
      <c r="J45" s="74">
        <v>100</v>
      </c>
      <c r="M45" s="72"/>
      <c r="N45" s="72"/>
      <c r="O45" s="72"/>
      <c r="P45" s="72"/>
      <c r="Q45" s="72"/>
      <c r="R45" s="72"/>
      <c r="S45" s="72"/>
      <c r="T45" s="72"/>
    </row>
    <row r="46" spans="2:20">
      <c r="B46" s="33" t="s">
        <v>87</v>
      </c>
      <c r="C46" s="102" t="s">
        <v>88</v>
      </c>
      <c r="D46" s="102"/>
      <c r="E46" s="102"/>
      <c r="F46" s="74">
        <v>1385.29</v>
      </c>
      <c r="G46" s="74">
        <v>95</v>
      </c>
      <c r="H46" s="74">
        <v>90</v>
      </c>
      <c r="I46" s="74">
        <v>100</v>
      </c>
      <c r="J46" s="74">
        <v>100</v>
      </c>
      <c r="M46" s="72"/>
      <c r="N46" s="72"/>
      <c r="O46" s="72"/>
      <c r="P46" s="72"/>
      <c r="Q46" s="72"/>
      <c r="R46" s="72"/>
      <c r="S46" s="72"/>
      <c r="T46" s="72"/>
    </row>
    <row r="47" spans="2:20">
      <c r="B47" s="31" t="s">
        <v>37</v>
      </c>
      <c r="C47" s="105" t="s">
        <v>89</v>
      </c>
      <c r="D47" s="105"/>
      <c r="E47" s="105"/>
      <c r="F47" s="75"/>
      <c r="G47" s="75"/>
      <c r="H47" s="75"/>
      <c r="I47" s="75"/>
      <c r="J47" s="75"/>
      <c r="M47" s="72"/>
      <c r="N47" s="72"/>
      <c r="O47" s="72"/>
      <c r="P47" s="72"/>
      <c r="Q47" s="72"/>
      <c r="R47" s="72"/>
      <c r="S47" s="72"/>
      <c r="T47" s="72"/>
    </row>
    <row r="48" spans="2:20">
      <c r="B48" s="33" t="s">
        <v>90</v>
      </c>
      <c r="C48" s="102" t="s">
        <v>91</v>
      </c>
      <c r="D48" s="102"/>
      <c r="E48" s="102"/>
      <c r="F48" s="74">
        <v>2871.7215800000004</v>
      </c>
      <c r="G48" s="74">
        <v>100</v>
      </c>
      <c r="H48" s="74">
        <v>100</v>
      </c>
      <c r="I48" s="74" t="s">
        <v>1</v>
      </c>
      <c r="J48" s="74" t="s">
        <v>1</v>
      </c>
      <c r="M48" s="72"/>
      <c r="N48" s="72"/>
      <c r="O48" s="72"/>
      <c r="P48" s="72"/>
      <c r="Q48" s="72"/>
      <c r="R48" s="72"/>
      <c r="S48" s="72"/>
      <c r="T48" s="72"/>
    </row>
    <row r="49" spans="2:20">
      <c r="B49" s="33" t="s">
        <v>92</v>
      </c>
      <c r="C49" s="102" t="s">
        <v>93</v>
      </c>
      <c r="D49" s="102"/>
      <c r="E49" s="102"/>
      <c r="F49" s="74">
        <v>1460.0052516000003</v>
      </c>
      <c r="G49" s="74">
        <v>100.00000000000003</v>
      </c>
      <c r="H49" s="74" t="s">
        <v>1</v>
      </c>
      <c r="I49" s="74">
        <v>100</v>
      </c>
      <c r="J49" s="74" t="s">
        <v>1</v>
      </c>
      <c r="M49" s="72"/>
      <c r="N49" s="72"/>
      <c r="O49" s="72"/>
      <c r="P49" s="72"/>
      <c r="Q49" s="72"/>
      <c r="R49" s="72"/>
      <c r="S49" s="72"/>
      <c r="T49" s="72"/>
    </row>
    <row r="50" spans="2:20">
      <c r="B50" s="33" t="s">
        <v>94</v>
      </c>
      <c r="C50" s="102" t="s">
        <v>95</v>
      </c>
      <c r="D50" s="102"/>
      <c r="E50" s="102"/>
      <c r="F50" s="74">
        <v>695.59966280000003</v>
      </c>
      <c r="G50" s="74">
        <v>100</v>
      </c>
      <c r="H50" s="74" t="s">
        <v>1</v>
      </c>
      <c r="I50" s="74" t="s">
        <v>1</v>
      </c>
      <c r="J50" s="74">
        <v>100</v>
      </c>
      <c r="M50" s="72"/>
      <c r="N50" s="72"/>
      <c r="O50" s="72"/>
      <c r="P50" s="72"/>
      <c r="Q50" s="72"/>
      <c r="R50" s="72"/>
      <c r="S50" s="72"/>
      <c r="T50" s="72"/>
    </row>
    <row r="51" spans="2:20">
      <c r="B51" s="33" t="s">
        <v>96</v>
      </c>
      <c r="C51" s="102" t="s">
        <v>97</v>
      </c>
      <c r="D51" s="102"/>
      <c r="E51" s="102"/>
      <c r="F51" s="74">
        <v>600</v>
      </c>
      <c r="G51" s="74">
        <v>100</v>
      </c>
      <c r="H51" s="74">
        <v>100</v>
      </c>
      <c r="I51" s="74" t="s">
        <v>1</v>
      </c>
      <c r="J51" s="74" t="s">
        <v>1</v>
      </c>
      <c r="M51" s="72"/>
      <c r="N51" s="72"/>
      <c r="O51" s="72"/>
      <c r="P51" s="72"/>
      <c r="Q51" s="72"/>
      <c r="R51" s="72"/>
      <c r="S51" s="72"/>
      <c r="T51" s="72"/>
    </row>
    <row r="52" spans="2:20">
      <c r="B52" s="33" t="s">
        <v>98</v>
      </c>
      <c r="C52" s="102" t="s">
        <v>99</v>
      </c>
      <c r="D52" s="102"/>
      <c r="E52" s="102"/>
      <c r="F52" s="74">
        <v>450</v>
      </c>
      <c r="G52" s="74">
        <v>100</v>
      </c>
      <c r="H52" s="74" t="s">
        <v>1</v>
      </c>
      <c r="I52" s="74">
        <v>100</v>
      </c>
      <c r="J52" s="74" t="s">
        <v>1</v>
      </c>
      <c r="M52" s="72"/>
      <c r="N52" s="72"/>
      <c r="O52" s="72"/>
      <c r="P52" s="72"/>
      <c r="Q52" s="72"/>
      <c r="R52" s="72"/>
      <c r="S52" s="72"/>
      <c r="T52" s="72"/>
    </row>
    <row r="53" spans="2:20">
      <c r="B53" s="33" t="s">
        <v>100</v>
      </c>
      <c r="C53" s="102" t="s">
        <v>101</v>
      </c>
      <c r="D53" s="102"/>
      <c r="E53" s="102"/>
      <c r="F53" s="74">
        <v>350</v>
      </c>
      <c r="G53" s="74">
        <v>100</v>
      </c>
      <c r="H53" s="74" t="s">
        <v>1</v>
      </c>
      <c r="I53" s="74" t="s">
        <v>1</v>
      </c>
      <c r="J53" s="74">
        <v>100</v>
      </c>
      <c r="M53" s="72"/>
      <c r="N53" s="72"/>
      <c r="O53" s="72"/>
      <c r="P53" s="72"/>
      <c r="Q53" s="72"/>
      <c r="R53" s="72"/>
      <c r="S53" s="72"/>
      <c r="T53" s="72"/>
    </row>
    <row r="54" spans="2:20">
      <c r="B54" s="31" t="s">
        <v>102</v>
      </c>
      <c r="C54" s="105" t="s">
        <v>103</v>
      </c>
      <c r="D54" s="105"/>
      <c r="E54" s="105"/>
      <c r="F54" s="75"/>
      <c r="G54" s="75"/>
      <c r="H54" s="75"/>
      <c r="I54" s="75"/>
      <c r="J54" s="75"/>
      <c r="M54" s="72"/>
      <c r="N54" s="72"/>
      <c r="O54" s="72"/>
      <c r="P54" s="72"/>
      <c r="Q54" s="72"/>
      <c r="R54" s="72"/>
      <c r="S54" s="72"/>
      <c r="T54" s="72"/>
    </row>
    <row r="55" spans="2:20">
      <c r="B55" s="33" t="s">
        <v>104</v>
      </c>
      <c r="C55" s="102" t="s">
        <v>105</v>
      </c>
      <c r="D55" s="102"/>
      <c r="E55" s="102"/>
      <c r="F55" s="74">
        <v>217</v>
      </c>
      <c r="G55" s="74">
        <v>100</v>
      </c>
      <c r="H55" s="74" t="s">
        <v>1</v>
      </c>
      <c r="I55" s="74" t="s">
        <v>1</v>
      </c>
      <c r="J55" s="74">
        <v>100</v>
      </c>
      <c r="M55" s="72"/>
      <c r="N55" s="72"/>
      <c r="O55" s="72"/>
      <c r="P55" s="72"/>
      <c r="Q55" s="72"/>
      <c r="R55" s="72"/>
      <c r="S55" s="72"/>
      <c r="T55" s="72"/>
    </row>
    <row r="56" spans="2:20">
      <c r="B56" s="31" t="s">
        <v>106</v>
      </c>
      <c r="C56" s="105" t="s">
        <v>107</v>
      </c>
      <c r="D56" s="105"/>
      <c r="E56" s="105"/>
      <c r="F56" s="74">
        <v>1956</v>
      </c>
      <c r="G56" s="74">
        <v>105.72972972972974</v>
      </c>
      <c r="H56" s="74">
        <v>110</v>
      </c>
      <c r="I56" s="74">
        <v>100</v>
      </c>
      <c r="J56" s="74">
        <v>100</v>
      </c>
      <c r="M56" s="72"/>
      <c r="N56" s="72"/>
      <c r="O56" s="72"/>
      <c r="P56" s="72"/>
      <c r="Q56" s="72"/>
      <c r="R56" s="72"/>
      <c r="S56" s="72"/>
      <c r="T56" s="72"/>
    </row>
    <row r="57" spans="2:20">
      <c r="B57" s="31" t="s">
        <v>108</v>
      </c>
      <c r="C57" s="105" t="s">
        <v>109</v>
      </c>
      <c r="D57" s="105"/>
      <c r="E57" s="105"/>
      <c r="F57" s="74">
        <v>2078.6544000000004</v>
      </c>
      <c r="G57" s="74">
        <v>108.00000000000003</v>
      </c>
      <c r="H57" s="74">
        <v>108</v>
      </c>
      <c r="I57" s="74">
        <v>108</v>
      </c>
      <c r="J57" s="74">
        <v>108</v>
      </c>
      <c r="M57" s="72"/>
      <c r="N57" s="72"/>
      <c r="O57" s="72"/>
      <c r="P57" s="72"/>
      <c r="Q57" s="72"/>
      <c r="R57" s="72"/>
      <c r="S57" s="72"/>
      <c r="T57" s="72"/>
    </row>
    <row r="58" spans="2:20">
      <c r="F58" s="76"/>
      <c r="G58" s="76"/>
      <c r="H58" s="76"/>
      <c r="I58" s="76"/>
      <c r="J58" s="76"/>
      <c r="M58" s="72"/>
      <c r="N58" s="72"/>
      <c r="O58" s="72"/>
      <c r="P58" s="72"/>
      <c r="Q58" s="72"/>
      <c r="R58" s="72"/>
      <c r="S58" s="72"/>
      <c r="T58" s="72"/>
    </row>
    <row r="59" spans="2:20">
      <c r="F59" s="77">
        <v>47892.351188797358</v>
      </c>
      <c r="G59" s="77"/>
      <c r="H59" s="77"/>
      <c r="I59" s="77"/>
      <c r="J59" s="77">
        <v>107.94629689678989</v>
      </c>
    </row>
  </sheetData>
  <mergeCells count="53">
    <mergeCell ref="C57:E57"/>
    <mergeCell ref="B2:M3"/>
    <mergeCell ref="B31:J32"/>
    <mergeCell ref="Q3:V4"/>
    <mergeCell ref="C51:E51"/>
    <mergeCell ref="C52:E52"/>
    <mergeCell ref="C53:E53"/>
    <mergeCell ref="C54:E54"/>
    <mergeCell ref="C55:E55"/>
    <mergeCell ref="C56:E56"/>
    <mergeCell ref="C45:E45"/>
    <mergeCell ref="C46:E46"/>
    <mergeCell ref="C47:E47"/>
    <mergeCell ref="C48:E48"/>
    <mergeCell ref="C49:E49"/>
    <mergeCell ref="C50:E50"/>
    <mergeCell ref="C44:E44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24:D24"/>
    <mergeCell ref="C26:D26"/>
    <mergeCell ref="C27:D27"/>
    <mergeCell ref="R5:V5"/>
    <mergeCell ref="V7:V10"/>
    <mergeCell ref="V11:V13"/>
    <mergeCell ref="V14:V16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3F1FAA-2833-485D-98AB-1F099C673E09}">
            <x14:iconSet iconSet="4TrafficLights" custom="1">
              <x14:cfvo type="percent">
                <xm:f>0</xm:f>
              </x14:cfvo>
              <x14:cfvo type="num">
                <xm:f>20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G35:G57</xm:sqref>
        </x14:conditionalFormatting>
        <x14:conditionalFormatting xmlns:xm="http://schemas.microsoft.com/office/excel/2006/main">
          <x14:cfRule type="iconSet" priority="3" id="{40CD3762-42F9-40B9-9AC9-1E596F9BBD52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H35:H57</xm:sqref>
        </x14:conditionalFormatting>
        <x14:conditionalFormatting xmlns:xm="http://schemas.microsoft.com/office/excel/2006/main">
          <x14:cfRule type="iconSet" priority="2" id="{08DFEB8E-3C04-4F59-B027-17DAAC2C722D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I35:I57</xm:sqref>
        </x14:conditionalFormatting>
        <x14:conditionalFormatting xmlns:xm="http://schemas.microsoft.com/office/excel/2006/main">
          <x14:cfRule type="iconSet" priority="1" id="{025F9F97-726F-4E19-A057-0FB999790C6B}">
            <x14:iconSet iconSet="4TrafficLights" custom="1">
              <x14:cfvo type="percent">
                <xm:f>0</xm:f>
              </x14:cfvo>
              <x14:cfvo type="num">
                <xm:f>25</xm:f>
              </x14:cfvo>
              <x14:cfvo type="num">
                <xm:f>80</xm:f>
              </x14:cfvo>
              <x14:cfvo type="num">
                <xm:f>120</xm:f>
              </x14:cfvo>
              <x14:cfIcon iconSet="3TrafficLights1" iconId="0"/>
              <x14:cfIcon iconSet="3TrafficLights1" iconId="1"/>
              <x14:cfIcon iconSet="3TrafficLights1" iconId="2"/>
              <x14:cfIcon iconSet="3Symbols2" iconId="0"/>
            </x14:iconSet>
          </x14:cfRule>
          <xm:sqref>J35:J57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="160" zoomScaleNormal="160" zoomScalePageLayoutView="160" workbookViewId="0">
      <selection activeCell="F14" sqref="F14"/>
    </sheetView>
  </sheetViews>
  <sheetFormatPr baseColWidth="10" defaultColWidth="8.6640625" defaultRowHeight="14" x14ac:dyDescent="0"/>
  <cols>
    <col min="1" max="1" width="12.33203125" style="5" customWidth="1"/>
    <col min="2" max="2" width="43.1640625" style="5" customWidth="1"/>
    <col min="3" max="3" width="7.6640625" style="5" customWidth="1"/>
    <col min="4" max="4" width="8.1640625" style="5" customWidth="1"/>
    <col min="5" max="5" width="8.5" style="5" customWidth="1"/>
    <col min="6" max="6" width="7.5" style="5" customWidth="1"/>
    <col min="7" max="7" width="8.1640625" style="5" customWidth="1"/>
    <col min="8" max="8" width="7.83203125" style="5" customWidth="1"/>
    <col min="9" max="12" width="8.6640625" style="5"/>
    <col min="13" max="13" width="6.33203125" style="5" customWidth="1"/>
    <col min="14" max="14" width="40" style="5" customWidth="1"/>
    <col min="15" max="16384" width="8.6640625" style="5"/>
  </cols>
  <sheetData>
    <row r="1" spans="1:14" ht="18">
      <c r="A1" s="25"/>
      <c r="B1" s="25"/>
      <c r="C1" s="108" t="s">
        <v>66</v>
      </c>
      <c r="D1" s="108"/>
      <c r="E1" s="109" t="s">
        <v>67</v>
      </c>
      <c r="F1" s="109"/>
      <c r="G1" s="110" t="s">
        <v>14</v>
      </c>
      <c r="H1" s="110"/>
    </row>
    <row r="2" spans="1:14" s="30" customFormat="1" ht="18">
      <c r="A2" s="26" t="s">
        <v>68</v>
      </c>
      <c r="B2" s="26" t="s">
        <v>69</v>
      </c>
      <c r="C2" s="78" t="s">
        <v>70</v>
      </c>
      <c r="D2" s="27" t="s">
        <v>124</v>
      </c>
      <c r="E2" s="79" t="s">
        <v>70</v>
      </c>
      <c r="F2" s="28" t="s">
        <v>124</v>
      </c>
      <c r="G2" s="80" t="s">
        <v>70</v>
      </c>
      <c r="H2" s="29" t="s">
        <v>124</v>
      </c>
      <c r="J2" s="63" t="s">
        <v>71</v>
      </c>
      <c r="K2" s="63" t="s">
        <v>72</v>
      </c>
      <c r="L2" s="63" t="s">
        <v>123</v>
      </c>
    </row>
    <row r="3" spans="1:14" s="32" customFormat="1">
      <c r="A3" s="31" t="s">
        <v>21</v>
      </c>
      <c r="B3" s="31" t="s">
        <v>0</v>
      </c>
      <c r="C3" s="81">
        <v>3472.8136470588229</v>
      </c>
      <c r="D3" s="46">
        <v>5</v>
      </c>
      <c r="E3" s="82">
        <v>1875.5155670588233</v>
      </c>
      <c r="F3" s="48">
        <v>15</v>
      </c>
      <c r="G3" s="83">
        <v>2000.1403388235292</v>
      </c>
      <c r="H3" s="50">
        <v>40</v>
      </c>
      <c r="J3" s="64">
        <f>G3+E3+C3</f>
        <v>7348.4695529411747</v>
      </c>
      <c r="K3" s="64">
        <f>(D3*C3+E3*F3+G3*H3)/100</f>
        <v>1255.0241529411762</v>
      </c>
      <c r="L3" s="66">
        <v>1888.8</v>
      </c>
      <c r="N3" s="31" t="s">
        <v>0</v>
      </c>
    </row>
    <row r="4" spans="1:14" s="32" customFormat="1">
      <c r="A4" s="31" t="s">
        <v>26</v>
      </c>
      <c r="B4" s="31" t="s">
        <v>73</v>
      </c>
      <c r="C4" s="84">
        <v>1954.0496960000005</v>
      </c>
      <c r="D4" s="46"/>
      <c r="E4" s="82">
        <v>1338.7292179200003</v>
      </c>
      <c r="F4" s="48"/>
      <c r="G4" s="85">
        <v>1026.6639763200001</v>
      </c>
      <c r="H4" s="51">
        <v>20</v>
      </c>
      <c r="J4" s="64">
        <f>G4+E4+C4</f>
        <v>4319.4428902400014</v>
      </c>
      <c r="K4" s="64">
        <f>(D4*C4+E4*F4+G4*H4)/100</f>
        <v>205.33279526400003</v>
      </c>
      <c r="L4" s="66">
        <v>312</v>
      </c>
      <c r="N4" s="31" t="s">
        <v>73</v>
      </c>
    </row>
    <row r="5" spans="1:14" s="32" customFormat="1">
      <c r="A5" s="31" t="s">
        <v>35</v>
      </c>
      <c r="B5" s="31" t="s">
        <v>74</v>
      </c>
      <c r="C5" s="75" t="s">
        <v>1</v>
      </c>
      <c r="D5" s="39" t="s">
        <v>1</v>
      </c>
      <c r="E5" s="75" t="s">
        <v>1</v>
      </c>
      <c r="F5" s="39" t="s">
        <v>1</v>
      </c>
      <c r="G5" s="75" t="s">
        <v>1</v>
      </c>
      <c r="H5" s="39" t="s">
        <v>1</v>
      </c>
      <c r="J5" s="39" t="s">
        <v>1</v>
      </c>
      <c r="K5" s="39" t="s">
        <v>1</v>
      </c>
      <c r="L5" s="39" t="s">
        <v>1</v>
      </c>
      <c r="N5" s="31" t="s">
        <v>74</v>
      </c>
    </row>
    <row r="6" spans="1:14" s="32" customFormat="1">
      <c r="A6" s="33" t="s">
        <v>30</v>
      </c>
      <c r="B6" s="33" t="s">
        <v>75</v>
      </c>
      <c r="C6" s="84">
        <v>4665.939105882353</v>
      </c>
      <c r="D6" s="46"/>
      <c r="E6" s="82">
        <v>2527.7217938823528</v>
      </c>
      <c r="F6" s="48">
        <v>30</v>
      </c>
      <c r="G6" s="85">
        <v>1508.0476781176469</v>
      </c>
      <c r="H6" s="51">
        <v>40</v>
      </c>
      <c r="J6" s="64">
        <f>G6+E6+C6</f>
        <v>8701.708577882353</v>
      </c>
      <c r="K6" s="64">
        <f>(D6*C6+E6*F6+G6*H6)/100</f>
        <v>1361.5356094117647</v>
      </c>
      <c r="L6" s="66">
        <v>1796</v>
      </c>
      <c r="N6" s="33" t="s">
        <v>75</v>
      </c>
    </row>
    <row r="7" spans="1:14" s="32" customFormat="1">
      <c r="A7" s="33" t="s">
        <v>31</v>
      </c>
      <c r="B7" s="33" t="s">
        <v>76</v>
      </c>
      <c r="C7" s="84">
        <v>614.34352941176451</v>
      </c>
      <c r="D7" s="46">
        <v>5</v>
      </c>
      <c r="E7" s="82">
        <v>332.81392941176466</v>
      </c>
      <c r="F7" s="48">
        <v>15</v>
      </c>
      <c r="G7" s="85">
        <v>190.03369411764703</v>
      </c>
      <c r="H7" s="51">
        <v>40</v>
      </c>
      <c r="J7" s="64">
        <f>G7+E7+C7</f>
        <v>1137.1911529411764</v>
      </c>
      <c r="K7" s="64">
        <f>(D7*C7+E7*F7+G7*H7)/100</f>
        <v>156.65274352941174</v>
      </c>
      <c r="L7" s="66">
        <v>188.7</v>
      </c>
      <c r="N7" s="33" t="s">
        <v>76</v>
      </c>
    </row>
    <row r="8" spans="1:14" s="32" customFormat="1">
      <c r="A8" s="33" t="s">
        <v>33</v>
      </c>
      <c r="B8" s="33" t="s">
        <v>77</v>
      </c>
      <c r="C8" s="84">
        <v>450</v>
      </c>
      <c r="D8" s="46">
        <v>5</v>
      </c>
      <c r="E8" s="82">
        <v>260</v>
      </c>
      <c r="F8" s="48">
        <v>15</v>
      </c>
      <c r="G8" s="85">
        <v>190</v>
      </c>
      <c r="H8" s="51">
        <v>40</v>
      </c>
      <c r="J8" s="64">
        <f>G8+E8+C8</f>
        <v>900</v>
      </c>
      <c r="K8" s="64">
        <f>(D8*C8+E8*F8+G8*H8)/100</f>
        <v>137.5</v>
      </c>
      <c r="L8" s="66">
        <v>60</v>
      </c>
      <c r="N8" s="33" t="s">
        <v>77</v>
      </c>
    </row>
    <row r="9" spans="1:14" s="32" customFormat="1">
      <c r="A9" s="31" t="s">
        <v>39</v>
      </c>
      <c r="B9" s="31" t="s">
        <v>78</v>
      </c>
      <c r="C9" s="75" t="s">
        <v>1</v>
      </c>
      <c r="D9" s="39" t="s">
        <v>1</v>
      </c>
      <c r="E9" s="75" t="s">
        <v>1</v>
      </c>
      <c r="F9" s="39" t="s">
        <v>1</v>
      </c>
      <c r="G9" s="75" t="s">
        <v>1</v>
      </c>
      <c r="H9" s="39" t="s">
        <v>1</v>
      </c>
      <c r="J9" s="39" t="s">
        <v>1</v>
      </c>
      <c r="K9" s="39" t="s">
        <v>1</v>
      </c>
      <c r="L9" s="39" t="s">
        <v>1</v>
      </c>
      <c r="N9" s="31" t="s">
        <v>78</v>
      </c>
    </row>
    <row r="10" spans="1:14" s="32" customFormat="1">
      <c r="A10" s="33" t="s">
        <v>79</v>
      </c>
      <c r="B10" s="33" t="s">
        <v>80</v>
      </c>
      <c r="C10" s="84">
        <v>1118.7199999999998</v>
      </c>
      <c r="D10" s="46"/>
      <c r="E10" s="82">
        <v>471.95999999999992</v>
      </c>
      <c r="F10" s="48">
        <v>50</v>
      </c>
      <c r="G10" s="85">
        <v>506.91999999999996</v>
      </c>
      <c r="H10" s="51"/>
      <c r="J10" s="64">
        <f>G10+E10+C10</f>
        <v>2097.5999999999995</v>
      </c>
      <c r="K10" s="64">
        <f>(D10*C10+E10*F10+G10*H10)/100</f>
        <v>235.97999999999996</v>
      </c>
      <c r="L10" s="66">
        <v>994</v>
      </c>
      <c r="N10" s="33" t="s">
        <v>80</v>
      </c>
    </row>
    <row r="11" spans="1:14" s="32" customFormat="1">
      <c r="A11" s="33" t="s">
        <v>81</v>
      </c>
      <c r="B11" s="33" t="s">
        <v>82</v>
      </c>
      <c r="C11" s="84">
        <v>1915.8999999999999</v>
      </c>
      <c r="D11" s="46"/>
      <c r="E11" s="82">
        <v>1037.9179999999999</v>
      </c>
      <c r="F11" s="48"/>
      <c r="G11" s="85">
        <v>774.68999999999994</v>
      </c>
      <c r="H11" s="51"/>
      <c r="J11" s="64">
        <f>G11+E11+C11</f>
        <v>3728.5079999999998</v>
      </c>
      <c r="K11" s="64">
        <f>(D11*C11+E11*F11+G11*H11)/100</f>
        <v>0</v>
      </c>
      <c r="L11" s="66"/>
      <c r="N11" s="33" t="s">
        <v>82</v>
      </c>
    </row>
    <row r="12" spans="1:14" s="32" customFormat="1">
      <c r="A12" s="33" t="s">
        <v>83</v>
      </c>
      <c r="B12" s="33" t="s">
        <v>84</v>
      </c>
      <c r="C12" s="84">
        <v>1507.7608</v>
      </c>
      <c r="D12" s="46"/>
      <c r="E12" s="82">
        <v>1068.4492</v>
      </c>
      <c r="F12" s="48"/>
      <c r="G12" s="85">
        <v>1106.4144000000001</v>
      </c>
      <c r="H12" s="51"/>
      <c r="J12" s="64">
        <f>G12+E12+C12</f>
        <v>3682.6244000000002</v>
      </c>
      <c r="K12" s="64">
        <f>(D12*C12+E12*F12+G12*H12)/100</f>
        <v>0</v>
      </c>
      <c r="L12" s="66"/>
      <c r="N12" s="33" t="s">
        <v>84</v>
      </c>
    </row>
    <row r="13" spans="1:14" s="32" customFormat="1">
      <c r="A13" s="33" t="s">
        <v>85</v>
      </c>
      <c r="B13" s="34" t="s">
        <v>86</v>
      </c>
      <c r="C13" s="84">
        <v>306.17599999999999</v>
      </c>
      <c r="D13" s="46"/>
      <c r="E13" s="82">
        <v>129.16799999999998</v>
      </c>
      <c r="F13" s="48">
        <v>50</v>
      </c>
      <c r="G13" s="85">
        <v>138.73599999999999</v>
      </c>
      <c r="H13" s="51"/>
      <c r="J13" s="64">
        <f>G13+E13+C13</f>
        <v>574.07999999999993</v>
      </c>
      <c r="K13" s="64">
        <f>(D13*C13+E13*F13+G13*H13)/100</f>
        <v>64.583999999999989</v>
      </c>
      <c r="L13" s="66"/>
      <c r="N13" s="34" t="s">
        <v>86</v>
      </c>
    </row>
    <row r="14" spans="1:14" s="32" customFormat="1">
      <c r="A14" s="33" t="s">
        <v>87</v>
      </c>
      <c r="B14" s="34" t="s">
        <v>88</v>
      </c>
      <c r="C14" s="86">
        <v>729.09999999999991</v>
      </c>
      <c r="D14" s="47"/>
      <c r="E14" s="82">
        <v>364.54999999999995</v>
      </c>
      <c r="F14" s="49">
        <v>50</v>
      </c>
      <c r="G14" s="85">
        <v>364.54999999999995</v>
      </c>
      <c r="H14" s="52"/>
      <c r="J14" s="64">
        <f>G14+E14+C14</f>
        <v>1458.1999999999998</v>
      </c>
      <c r="K14" s="64">
        <f>(D14*C14+E14*F14+G14*H14)/100</f>
        <v>182.27499999999998</v>
      </c>
      <c r="L14" s="66"/>
      <c r="N14" s="34" t="s">
        <v>88</v>
      </c>
    </row>
    <row r="15" spans="1:14" s="32" customFormat="1">
      <c r="A15" s="31" t="s">
        <v>37</v>
      </c>
      <c r="B15" s="31" t="s">
        <v>89</v>
      </c>
      <c r="C15" s="75"/>
      <c r="D15" s="39" t="s">
        <v>1</v>
      </c>
      <c r="E15" s="75"/>
      <c r="F15" s="39" t="s">
        <v>1</v>
      </c>
      <c r="G15" s="75"/>
      <c r="H15" s="39" t="s">
        <v>1</v>
      </c>
      <c r="J15" s="39" t="s">
        <v>1</v>
      </c>
      <c r="K15" s="39"/>
      <c r="L15" s="39" t="s">
        <v>1</v>
      </c>
      <c r="N15" s="31" t="s">
        <v>89</v>
      </c>
    </row>
    <row r="16" spans="1:14" s="32" customFormat="1">
      <c r="A16" s="33" t="s">
        <v>90</v>
      </c>
      <c r="B16" s="33" t="s">
        <v>91</v>
      </c>
      <c r="C16" s="84">
        <v>2871.7215800000004</v>
      </c>
      <c r="D16" s="46"/>
      <c r="E16" s="87"/>
      <c r="F16" s="44"/>
      <c r="G16" s="88"/>
      <c r="H16" s="53"/>
      <c r="J16" s="64">
        <f t="shared" ref="J16:J21" si="0">G16+E16+C16</f>
        <v>2871.7215800000004</v>
      </c>
      <c r="K16" s="64">
        <f t="shared" ref="K16:K21" si="1">(D16*C16+E16*F16+G16*H16)/100</f>
        <v>0</v>
      </c>
      <c r="L16" s="66">
        <v>527</v>
      </c>
      <c r="N16" s="33" t="s">
        <v>91</v>
      </c>
    </row>
    <row r="17" spans="1:14" s="32" customFormat="1">
      <c r="A17" s="33" t="s">
        <v>92</v>
      </c>
      <c r="B17" s="33" t="s">
        <v>93</v>
      </c>
      <c r="C17" s="75"/>
      <c r="D17" s="39"/>
      <c r="E17" s="82">
        <v>1460.0052516000001</v>
      </c>
      <c r="F17" s="48">
        <v>50</v>
      </c>
      <c r="G17" s="88"/>
      <c r="H17" s="53"/>
      <c r="J17" s="64">
        <f t="shared" si="0"/>
        <v>1460.0052516000001</v>
      </c>
      <c r="K17" s="64">
        <f t="shared" si="1"/>
        <v>730.00262580000015</v>
      </c>
      <c r="L17" s="66"/>
      <c r="N17" s="33" t="s">
        <v>93</v>
      </c>
    </row>
    <row r="18" spans="1:14" s="32" customFormat="1">
      <c r="A18" s="33" t="s">
        <v>94</v>
      </c>
      <c r="B18" s="33" t="s">
        <v>95</v>
      </c>
      <c r="C18" s="75"/>
      <c r="D18" s="39"/>
      <c r="E18" s="87"/>
      <c r="F18" s="44"/>
      <c r="G18" s="85">
        <v>695.59966280000003</v>
      </c>
      <c r="H18" s="51"/>
      <c r="J18" s="64">
        <f t="shared" si="0"/>
        <v>695.59966280000003</v>
      </c>
      <c r="K18" s="64">
        <f t="shared" si="1"/>
        <v>0</v>
      </c>
      <c r="L18" s="66"/>
      <c r="N18" s="33" t="s">
        <v>95</v>
      </c>
    </row>
    <row r="19" spans="1:14" s="32" customFormat="1">
      <c r="A19" s="33" t="s">
        <v>96</v>
      </c>
      <c r="B19" s="33" t="s">
        <v>97</v>
      </c>
      <c r="C19" s="84">
        <v>600</v>
      </c>
      <c r="D19" s="46"/>
      <c r="E19" s="87"/>
      <c r="F19" s="44"/>
      <c r="G19" s="88"/>
      <c r="H19" s="53"/>
      <c r="J19" s="64">
        <f t="shared" si="0"/>
        <v>600</v>
      </c>
      <c r="K19" s="64">
        <f t="shared" si="1"/>
        <v>0</v>
      </c>
      <c r="L19" s="66">
        <v>214.2</v>
      </c>
      <c r="N19" s="33" t="s">
        <v>97</v>
      </c>
    </row>
    <row r="20" spans="1:14" s="32" customFormat="1">
      <c r="A20" s="33" t="s">
        <v>98</v>
      </c>
      <c r="B20" s="33" t="s">
        <v>99</v>
      </c>
      <c r="C20" s="75"/>
      <c r="D20" s="39"/>
      <c r="E20" s="82">
        <v>450</v>
      </c>
      <c r="F20" s="48">
        <v>50</v>
      </c>
      <c r="G20" s="88"/>
      <c r="H20" s="53"/>
      <c r="J20" s="64">
        <f t="shared" si="0"/>
        <v>450</v>
      </c>
      <c r="K20" s="64">
        <f t="shared" si="1"/>
        <v>225</v>
      </c>
      <c r="L20" s="66"/>
      <c r="N20" s="33" t="s">
        <v>99</v>
      </c>
    </row>
    <row r="21" spans="1:14" s="32" customFormat="1">
      <c r="A21" s="33" t="s">
        <v>100</v>
      </c>
      <c r="B21" s="33" t="s">
        <v>101</v>
      </c>
      <c r="C21" s="75"/>
      <c r="D21" s="39"/>
      <c r="E21" s="87"/>
      <c r="F21" s="44"/>
      <c r="G21" s="85">
        <v>350</v>
      </c>
      <c r="H21" s="51"/>
      <c r="J21" s="64">
        <f t="shared" si="0"/>
        <v>350</v>
      </c>
      <c r="K21" s="64">
        <f t="shared" si="1"/>
        <v>0</v>
      </c>
      <c r="L21" s="66" t="s">
        <v>1</v>
      </c>
      <c r="N21" s="33" t="s">
        <v>101</v>
      </c>
    </row>
    <row r="22" spans="1:14" s="32" customFormat="1">
      <c r="A22" s="31" t="s">
        <v>102</v>
      </c>
      <c r="B22" s="31" t="s">
        <v>103</v>
      </c>
      <c r="C22" s="75"/>
      <c r="D22" s="39" t="s">
        <v>1</v>
      </c>
      <c r="E22" s="75"/>
      <c r="F22" s="39" t="s">
        <v>1</v>
      </c>
      <c r="G22" s="75"/>
      <c r="H22" s="39" t="s">
        <v>1</v>
      </c>
      <c r="J22" s="39" t="s">
        <v>1</v>
      </c>
      <c r="K22" s="39" t="s">
        <v>1</v>
      </c>
      <c r="L22" s="39" t="s">
        <v>1</v>
      </c>
      <c r="N22" s="31" t="s">
        <v>103</v>
      </c>
    </row>
    <row r="23" spans="1:14" s="32" customFormat="1">
      <c r="A23" s="33" t="s">
        <v>104</v>
      </c>
      <c r="B23" s="33" t="s">
        <v>105</v>
      </c>
      <c r="C23" s="84">
        <v>0</v>
      </c>
      <c r="D23" s="46"/>
      <c r="E23" s="82"/>
      <c r="F23" s="48"/>
      <c r="G23" s="85">
        <v>217</v>
      </c>
      <c r="H23" s="51"/>
      <c r="J23" s="64">
        <f>G23+E23+C23</f>
        <v>217</v>
      </c>
      <c r="K23" s="64">
        <f>(D23*C23+E23*F23+G23*H23)/100</f>
        <v>0</v>
      </c>
      <c r="L23" s="66">
        <v>0</v>
      </c>
      <c r="N23" s="33" t="s">
        <v>105</v>
      </c>
    </row>
    <row r="24" spans="1:14" s="32" customFormat="1">
      <c r="A24" s="31" t="s">
        <v>106</v>
      </c>
      <c r="B24" s="31" t="s">
        <v>107</v>
      </c>
      <c r="C24" s="84">
        <v>1060</v>
      </c>
      <c r="D24" s="46"/>
      <c r="E24" s="82">
        <v>390</v>
      </c>
      <c r="F24" s="48">
        <v>50</v>
      </c>
      <c r="G24" s="85">
        <v>400</v>
      </c>
      <c r="H24" s="51"/>
      <c r="J24" s="64">
        <f>G24+E24+C24</f>
        <v>1850</v>
      </c>
      <c r="K24" s="64">
        <f>(D24*C24+E24*F24+G24*H24)/100</f>
        <v>195</v>
      </c>
      <c r="L24" s="66">
        <v>214.2</v>
      </c>
      <c r="N24" s="31" t="s">
        <v>107</v>
      </c>
    </row>
    <row r="25" spans="1:14" s="32" customFormat="1">
      <c r="A25" s="31" t="s">
        <v>108</v>
      </c>
      <c r="B25" s="31" t="s">
        <v>109</v>
      </c>
      <c r="C25" s="84">
        <v>989</v>
      </c>
      <c r="D25" s="46"/>
      <c r="E25" s="82">
        <v>535.78</v>
      </c>
      <c r="F25" s="48">
        <v>50</v>
      </c>
      <c r="G25" s="85">
        <v>399.9</v>
      </c>
      <c r="H25" s="51"/>
      <c r="J25" s="64">
        <f>G25+E25+C25</f>
        <v>1924.6799999999998</v>
      </c>
      <c r="K25" s="64">
        <f>(D25*C25+E25*F25+G25*H25)/100</f>
        <v>267.89</v>
      </c>
      <c r="L25" s="66">
        <v>210</v>
      </c>
      <c r="N25" s="31" t="s">
        <v>109</v>
      </c>
    </row>
    <row r="26" spans="1:14" s="32" customFormat="1">
      <c r="A26" s="5"/>
      <c r="B26" s="5"/>
      <c r="C26" s="40"/>
      <c r="D26" s="35"/>
      <c r="E26" s="40"/>
      <c r="F26" s="35"/>
      <c r="G26" s="35"/>
      <c r="H26" s="35"/>
      <c r="I26" s="5"/>
      <c r="J26" s="5"/>
      <c r="K26" s="5"/>
    </row>
    <row r="27" spans="1:14" s="32" customFormat="1">
      <c r="A27" s="36" t="s">
        <v>1</v>
      </c>
      <c r="B27" s="37" t="s">
        <v>110</v>
      </c>
      <c r="C27" s="41">
        <f>SUM(C3:C25)</f>
        <v>22255.524358352941</v>
      </c>
      <c r="D27" s="41">
        <f>SUMPRODUCT(D3:D25,C3:C25)/100</f>
        <v>226.8578588235294</v>
      </c>
      <c r="E27" s="45">
        <f>SUM(E3:E25)</f>
        <v>12242.61095987294</v>
      </c>
      <c r="F27" s="68">
        <f>SUMPRODUCT(F3:F25,E3:E25)/100</f>
        <v>3029.2975884352941</v>
      </c>
      <c r="G27" s="54">
        <f>SUM(G3:G25)</f>
        <v>9868.695750178822</v>
      </c>
      <c r="H27" s="67">
        <f>SUMPRODUCT(H3:H25,G3:G25)/100</f>
        <v>1760.6214796875295</v>
      </c>
      <c r="I27" s="5"/>
      <c r="J27" s="65">
        <f>SUM(J3:J25)</f>
        <v>44366.831068404703</v>
      </c>
      <c r="K27" s="65">
        <f>SUM(K3:K25)</f>
        <v>5016.7769269463524</v>
      </c>
      <c r="L27" s="65">
        <f>SUM(L3:L25)</f>
        <v>6404.9</v>
      </c>
    </row>
    <row r="28" spans="1:14" s="32" customFormat="1">
      <c r="A28" s="5"/>
      <c r="B28" s="5"/>
      <c r="C28" s="42"/>
      <c r="D28" s="5"/>
      <c r="E28" s="5"/>
      <c r="F28" s="5"/>
      <c r="G28" s="5"/>
      <c r="H28" s="5"/>
      <c r="I28" s="5"/>
      <c r="J28" s="5"/>
      <c r="K28" s="5"/>
    </row>
    <row r="29" spans="1:14" s="32" customFormat="1">
      <c r="A29" s="5"/>
      <c r="B29" s="38" t="s">
        <v>111</v>
      </c>
      <c r="C29" s="43">
        <f>C27+E27+G27</f>
        <v>44366.831068404703</v>
      </c>
      <c r="D29" s="43">
        <f>D27+F27+H27</f>
        <v>5016.7769269463533</v>
      </c>
      <c r="E29" s="5"/>
      <c r="F29" s="40" t="s">
        <v>1</v>
      </c>
      <c r="G29" s="5"/>
      <c r="H29" s="5"/>
      <c r="I29" s="5"/>
      <c r="J29" s="5"/>
      <c r="K29" s="5"/>
    </row>
    <row r="30" spans="1:14" s="32" customFormat="1">
      <c r="A30" s="5"/>
      <c r="B30" s="5" t="s">
        <v>1</v>
      </c>
      <c r="C30" s="42"/>
      <c r="D30" s="5"/>
      <c r="E30" s="5"/>
      <c r="F30" s="5"/>
      <c r="G30" s="5"/>
      <c r="H30" s="5"/>
      <c r="I30" s="5"/>
      <c r="J30" s="5"/>
      <c r="K30" s="5"/>
    </row>
    <row r="31" spans="1:14" s="32" customFormat="1">
      <c r="A31" s="5"/>
      <c r="B31" s="38" t="s">
        <v>112</v>
      </c>
      <c r="C31" s="43" t="s">
        <v>1</v>
      </c>
      <c r="D31" s="43">
        <v>4500</v>
      </c>
      <c r="E31" s="5"/>
      <c r="F31" s="5"/>
      <c r="G31" s="5"/>
      <c r="H31" s="5"/>
      <c r="I31" s="5"/>
      <c r="J31" s="5"/>
      <c r="K31" s="5"/>
    </row>
    <row r="32" spans="1:14">
      <c r="B32" s="5" t="s">
        <v>1</v>
      </c>
    </row>
    <row r="33" spans="2:2">
      <c r="B33" s="5" t="s">
        <v>1</v>
      </c>
    </row>
    <row r="34" spans="2:2">
      <c r="B34" s="5" t="s">
        <v>1</v>
      </c>
    </row>
    <row r="35" spans="2:2">
      <c r="B35" s="5" t="s">
        <v>1</v>
      </c>
    </row>
    <row r="36" spans="2:2">
      <c r="B36" s="5" t="s">
        <v>1</v>
      </c>
    </row>
    <row r="37" spans="2:2">
      <c r="B37" s="5" t="s">
        <v>1</v>
      </c>
    </row>
    <row r="38" spans="2:2">
      <c r="B38" s="5" t="s">
        <v>1</v>
      </c>
    </row>
    <row r="39" spans="2:2">
      <c r="B39" s="5" t="s">
        <v>1</v>
      </c>
    </row>
    <row r="40" spans="2:2">
      <c r="B40" s="5" t="s">
        <v>1</v>
      </c>
    </row>
    <row r="41" spans="2:2">
      <c r="B41" s="5" t="s">
        <v>1</v>
      </c>
    </row>
    <row r="42" spans="2:2">
      <c r="B42" s="5" t="s">
        <v>1</v>
      </c>
    </row>
    <row r="43" spans="2:2">
      <c r="B43" s="5" t="s">
        <v>1</v>
      </c>
    </row>
    <row r="44" spans="2:2">
      <c r="B44" s="5" t="s">
        <v>46</v>
      </c>
    </row>
    <row r="45" spans="2:2">
      <c r="B45" s="5" t="s">
        <v>1</v>
      </c>
    </row>
  </sheetData>
  <mergeCells count="3">
    <mergeCell ref="C1:D1"/>
    <mergeCell ref="E1:F1"/>
    <mergeCell ref="G1:H1"/>
  </mergeCells>
  <pageMargins left="0.7" right="0.7" top="0.75" bottom="0.75" header="0.3" footer="0.3"/>
  <pageSetup paperSize="9" fitToHeight="2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Instructions</vt:lpstr>
      <vt:lpstr>FA contribution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2017-06-05T14:20:41Z</dcterms:modified>
  <cp:category/>
  <cp:contentStatus/>
</cp:coreProperties>
</file>